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"/>
    </mc:Choice>
  </mc:AlternateContent>
  <xr:revisionPtr revIDLastSave="0" documentId="13_ncr:1_{EA060E1D-1C6D-4423-B89A-69F7038D66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Planilha2!$B$4:$P$32</definedName>
  </definedNames>
  <calcPr calcId="191029"/>
</workbook>
</file>

<file path=xl/calcChain.xml><?xml version="1.0" encoding="utf-8"?>
<calcChain xmlns="http://schemas.openxmlformats.org/spreadsheetml/2006/main">
  <c r="N54" i="7" l="1"/>
  <c r="N16" i="7"/>
  <c r="Q143" i="7"/>
  <c r="O143" i="7"/>
  <c r="K143" i="7"/>
  <c r="N43" i="7"/>
  <c r="P43" i="7" s="1"/>
  <c r="N45" i="7"/>
  <c r="P46" i="7"/>
  <c r="N47" i="7"/>
  <c r="N48" i="7"/>
  <c r="P48" i="7" s="1"/>
  <c r="N49" i="7"/>
  <c r="N50" i="7"/>
  <c r="N51" i="7"/>
  <c r="N52" i="7"/>
  <c r="N53" i="7"/>
  <c r="N56" i="7"/>
  <c r="P56" i="7" s="1"/>
  <c r="N57" i="7"/>
  <c r="P57" i="7" s="1"/>
  <c r="N58" i="7"/>
  <c r="P58" i="7" s="1"/>
  <c r="P47" i="7"/>
  <c r="P51" i="7"/>
  <c r="P52" i="7"/>
  <c r="P53" i="7"/>
  <c r="J55" i="7"/>
  <c r="J56" i="7" s="1"/>
  <c r="J57" i="7" s="1"/>
  <c r="J58" i="7" s="1"/>
  <c r="J18" i="7"/>
  <c r="J23" i="7" s="1"/>
  <c r="J28" i="7" s="1"/>
  <c r="N42" i="7"/>
  <c r="P42" i="7" s="1"/>
  <c r="N38" i="7"/>
  <c r="P38" i="7" s="1"/>
  <c r="N37" i="7"/>
  <c r="P37" i="7" s="1"/>
  <c r="P36" i="7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<sst xmlns="http://schemas.openxmlformats.org/spreadsheetml/2006/main" count="285" uniqueCount="129">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</sst>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7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vertical="center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0" fontId="8" fillId="4" borderId="22" xfId="0" applyFont="1" applyFill="1" applyBorder="1" applyAlignment="1" applyProtection="1">
      <alignment horizontal="left" vertical="top" wrapText="1"/>
      <protection locked="0"/>
    </xf>
    <xf numFmtId="165" fontId="8" fillId="4" borderId="22" xfId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0" fontId="9" fillId="5" borderId="22" xfId="0" applyFont="1" applyFill="1" applyBorder="1" applyAlignment="1" applyProtection="1">
      <alignment horizontal="left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top" wrapText="1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7" borderId="22" xfId="0" applyFont="1" applyFill="1" applyBorder="1" applyAlignment="1" applyProtection="1">
      <alignment horizontal="left" vertical="top" wrapText="1"/>
      <protection locked="0"/>
    </xf>
    <xf numFmtId="165" fontId="8" fillId="5" borderId="22" xfId="1" applyFont="1" applyFill="1" applyBorder="1" applyAlignment="1" applyProtection="1">
      <alignment horizontal="center" vertical="top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9" fillId="8" borderId="22" xfId="1" applyFont="1" applyFill="1" applyBorder="1" applyAlignment="1" applyProtection="1">
      <alignment horizontal="center" vertical="center" wrapText="1"/>
    </xf>
    <xf numFmtId="165" fontId="9" fillId="8" borderId="22" xfId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0" fontId="8" fillId="4" borderId="22" xfId="0" quotePrefix="1" applyFont="1" applyFill="1" applyBorder="1" applyAlignment="1" applyProtection="1">
      <alignment horizontal="left" vertical="top" wrapText="1"/>
      <protection locked="0"/>
    </xf>
    <xf numFmtId="0" fontId="8" fillId="5" borderId="22" xfId="0" applyFont="1" applyFill="1" applyBorder="1" applyAlignment="1" applyProtection="1">
      <alignment horizontal="left" vertical="top" wrapText="1"/>
      <protection locked="0"/>
    </xf>
    <xf numFmtId="4" fontId="8" fillId="5" borderId="22" xfId="0" applyNumberFormat="1" applyFont="1" applyFill="1" applyBorder="1" applyAlignment="1" applyProtection="1">
      <alignment horizontal="center" vertical="top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8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vertical="top"/>
      <protection locked="0"/>
    </xf>
    <xf numFmtId="0" fontId="21" fillId="8" borderId="22" xfId="0" applyFont="1" applyFill="1" applyBorder="1" applyAlignment="1" applyProtection="1">
      <alignment horizontal="left" vertical="top"/>
      <protection locked="0"/>
    </xf>
    <xf numFmtId="0" fontId="22" fillId="0" borderId="22" xfId="0" applyFont="1" applyBorder="1" applyAlignment="1" applyProtection="1">
      <alignment horizontal="center" vertical="top"/>
      <protection locked="0"/>
    </xf>
    <xf numFmtId="165" fontId="22" fillId="8" borderId="22" xfId="1" applyFont="1" applyFill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left" vertical="top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topLeftCell="D1" zoomScaleNormal="100" workbookViewId="0">
      <selection activeCell="K9" sqref="K9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7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74" t="s">
        <v>47</v>
      </c>
      <c r="C4" s="174"/>
      <c r="D4" s="174"/>
      <c r="E4" s="174"/>
      <c r="F4" s="174"/>
      <c r="G4" s="174"/>
      <c r="H4" s="16"/>
      <c r="I4" s="145"/>
      <c r="J4" s="121" t="s">
        <v>128</v>
      </c>
      <c r="K4" s="170">
        <v>2023</v>
      </c>
      <c r="L4" s="171"/>
      <c r="M4" s="171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72" t="s">
        <v>71</v>
      </c>
      <c r="C5" s="173"/>
      <c r="D5" s="175"/>
      <c r="E5" s="176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5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90">
        <v>1</v>
      </c>
      <c r="C7" s="91" t="s">
        <v>13</v>
      </c>
      <c r="D7" s="49">
        <v>11</v>
      </c>
      <c r="E7" s="49" t="s">
        <v>82</v>
      </c>
      <c r="F7" s="49" t="s">
        <v>88</v>
      </c>
      <c r="G7" s="51" t="s">
        <v>27</v>
      </c>
      <c r="H7" s="51">
        <v>6</v>
      </c>
      <c r="I7" s="89" t="s">
        <v>14</v>
      </c>
      <c r="J7" s="92" t="str">
        <f>J13</f>
        <v>CONCURSADO</v>
      </c>
      <c r="K7" s="33">
        <v>3116</v>
      </c>
      <c r="L7" s="33">
        <v>178.31</v>
      </c>
      <c r="M7" s="93"/>
      <c r="N7" s="32">
        <f>SUM(Tabela44[[#This Row],[Salario Base]:[Gratificação]])</f>
        <v>3294.31</v>
      </c>
      <c r="O7" s="31">
        <v>356.15</v>
      </c>
      <c r="P7" s="94">
        <f>Tabela44[[#This Row],[Salario Bruto]]-Tabela44[[#This Row],[Descontos]]</f>
        <v>2938.16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95">
        <v>2</v>
      </c>
      <c r="C8" s="96" t="s">
        <v>10</v>
      </c>
      <c r="D8" s="50">
        <v>13</v>
      </c>
      <c r="E8" s="50" t="s">
        <v>82</v>
      </c>
      <c r="F8" s="50" t="s">
        <v>84</v>
      </c>
      <c r="G8" s="52" t="s">
        <v>27</v>
      </c>
      <c r="H8" s="52">
        <v>6</v>
      </c>
      <c r="I8" s="97" t="s">
        <v>11</v>
      </c>
      <c r="J8" s="97" t="str">
        <f>J13</f>
        <v>CONCURSADO</v>
      </c>
      <c r="K8" s="98">
        <v>3702.12</v>
      </c>
      <c r="L8" s="98">
        <v>389.19</v>
      </c>
      <c r="M8" s="38">
        <v>1110.6300000000001</v>
      </c>
      <c r="N8" s="39">
        <f>SUM(Tabela44[[#This Row],[Salario Base]:[Gratificação]])</f>
        <v>5201.9400000000005</v>
      </c>
      <c r="O8" s="38">
        <v>2429.65</v>
      </c>
      <c r="P8" s="99">
        <f>Tabela44[[#This Row],[Salario Bruto]]-Tabela44[[#This Row],[Descontos]]</f>
        <v>2772.2900000000004</v>
      </c>
      <c r="Q8" s="3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100"/>
      <c r="C9" s="101"/>
      <c r="D9" s="102"/>
      <c r="E9" s="103"/>
      <c r="F9" s="40"/>
      <c r="G9" s="104"/>
      <c r="H9" s="105"/>
      <c r="I9" s="106"/>
      <c r="J9" s="106"/>
      <c r="K9" s="107"/>
      <c r="L9" s="107"/>
      <c r="M9" s="41"/>
      <c r="N9" s="41"/>
      <c r="O9" s="41"/>
      <c r="P9" s="108"/>
      <c r="Q9" s="42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109"/>
      <c r="C11" s="48" t="s">
        <v>71</v>
      </c>
      <c r="D11" s="47" t="s">
        <v>87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11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3" t="s">
        <v>28</v>
      </c>
      <c r="C12" s="44" t="s">
        <v>36</v>
      </c>
      <c r="D12" s="44" t="s">
        <v>44</v>
      </c>
      <c r="E12" s="44" t="s">
        <v>45</v>
      </c>
      <c r="F12" s="44" t="s">
        <v>83</v>
      </c>
      <c r="G12" s="44" t="s">
        <v>37</v>
      </c>
      <c r="H12" s="44" t="s">
        <v>29</v>
      </c>
      <c r="I12" s="44" t="s">
        <v>46</v>
      </c>
      <c r="J12" s="44" t="s">
        <v>63</v>
      </c>
      <c r="K12" s="44" t="s">
        <v>62</v>
      </c>
      <c r="L12" s="44" t="s">
        <v>64</v>
      </c>
      <c r="M12" s="44" t="s">
        <v>34</v>
      </c>
      <c r="N12" s="44" t="s">
        <v>65</v>
      </c>
      <c r="O12" s="45" t="s">
        <v>70</v>
      </c>
      <c r="P12" s="45" t="s">
        <v>66</v>
      </c>
      <c r="Q12" s="46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113">
        <v>3</v>
      </c>
      <c r="C13" s="114" t="s">
        <v>1</v>
      </c>
      <c r="D13" s="115">
        <v>2</v>
      </c>
      <c r="E13" s="115" t="s">
        <v>81</v>
      </c>
      <c r="F13" s="115" t="s">
        <v>84</v>
      </c>
      <c r="G13" s="116" t="s">
        <v>103</v>
      </c>
      <c r="H13" s="116">
        <v>6</v>
      </c>
      <c r="I13" s="88" t="s">
        <v>2</v>
      </c>
      <c r="J13" s="88" t="s">
        <v>67</v>
      </c>
      <c r="K13" s="87"/>
      <c r="L13" s="87"/>
      <c r="M13" s="81"/>
      <c r="N13" s="82"/>
      <c r="O13" s="81"/>
      <c r="P13" s="117"/>
      <c r="Q13" s="8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118">
        <v>4</v>
      </c>
      <c r="C14" s="91" t="s">
        <v>38</v>
      </c>
      <c r="D14" s="49">
        <v>3</v>
      </c>
      <c r="E14" s="49" t="s">
        <v>81</v>
      </c>
      <c r="F14" s="49" t="str">
        <f>F13</f>
        <v>.........</v>
      </c>
      <c r="G14" s="51" t="s">
        <v>79</v>
      </c>
      <c r="H14" s="51">
        <v>6</v>
      </c>
      <c r="I14" s="89" t="s">
        <v>104</v>
      </c>
      <c r="J14" s="89" t="str">
        <f>J13</f>
        <v>CONCURSADO</v>
      </c>
      <c r="K14" s="86">
        <v>1727.57</v>
      </c>
      <c r="L14" s="86">
        <v>224.58</v>
      </c>
      <c r="M14" s="84">
        <v>1394.75</v>
      </c>
      <c r="N14" s="85">
        <f>SUM(Tabela44[[#This Row],[Salario Base]:[Gratificação]])</f>
        <v>3346.8999999999996</v>
      </c>
      <c r="O14" s="84">
        <v>334.3</v>
      </c>
      <c r="P14" s="119">
        <f>Tabela44[[#This Row],[Salario Bruto]]-Tabela44[[#This Row],[Descontos]]</f>
        <v>3012.5999999999995</v>
      </c>
      <c r="Q14" s="8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4"/>
      <c r="B15" s="113">
        <v>5</v>
      </c>
      <c r="C15" s="114" t="s">
        <v>3</v>
      </c>
      <c r="D15" s="115">
        <v>16</v>
      </c>
      <c r="E15" s="115" t="s">
        <v>82</v>
      </c>
      <c r="F15" s="115" t="str">
        <f>F14</f>
        <v>.........</v>
      </c>
      <c r="G15" s="116" t="s">
        <v>27</v>
      </c>
      <c r="H15" s="116">
        <v>6</v>
      </c>
      <c r="I15" s="88" t="s">
        <v>4</v>
      </c>
      <c r="J15" s="88" t="str">
        <f>J13</f>
        <v>CONCURSADO</v>
      </c>
      <c r="K15" s="87">
        <v>2411.65</v>
      </c>
      <c r="L15" s="87">
        <v>12049.63</v>
      </c>
      <c r="M15" s="81"/>
      <c r="N15" s="82">
        <f>SUM(Tabela44[[#This Row],[Salario Base]:[Gratificação]])</f>
        <v>14461.279999999999</v>
      </c>
      <c r="O15" s="81">
        <v>12963.24</v>
      </c>
      <c r="P15" s="117">
        <f>Tabela44[[#This Row],[Salario Bruto]]-Tabela44[[#This Row],[Descontos]]</f>
        <v>1498.0399999999991</v>
      </c>
      <c r="Q15" s="83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7" x14ac:dyDescent="0.3">
      <c r="B16" s="118">
        <v>6</v>
      </c>
      <c r="C16" s="91" t="s">
        <v>5</v>
      </c>
      <c r="D16" s="49">
        <v>13</v>
      </c>
      <c r="E16" s="49" t="s">
        <v>82</v>
      </c>
      <c r="F16" s="49" t="s">
        <v>84</v>
      </c>
      <c r="G16" s="51" t="s">
        <v>79</v>
      </c>
      <c r="H16" s="51">
        <v>6</v>
      </c>
      <c r="I16" s="89" t="s">
        <v>4</v>
      </c>
      <c r="J16" s="89" t="str">
        <f>J13</f>
        <v>CONCURSADO</v>
      </c>
      <c r="K16" s="86">
        <v>4966.4399999999996</v>
      </c>
      <c r="L16" s="86">
        <v>993.28</v>
      </c>
      <c r="M16" s="86"/>
      <c r="N16" s="82">
        <f>SUM(Tabela44[[#This Row],[Salario Base]:[Gratificação]])</f>
        <v>5959.7199999999993</v>
      </c>
      <c r="O16" s="84">
        <v>1061.46</v>
      </c>
      <c r="P16" s="119">
        <v>4898.26</v>
      </c>
      <c r="Q16" s="8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113">
        <v>7</v>
      </c>
      <c r="C17" s="114" t="s">
        <v>6</v>
      </c>
      <c r="D17" s="115">
        <v>6</v>
      </c>
      <c r="E17" s="115" t="s">
        <v>81</v>
      </c>
      <c r="F17" s="115" t="str">
        <f>F15</f>
        <v>.........</v>
      </c>
      <c r="G17" s="116" t="s">
        <v>27</v>
      </c>
      <c r="H17" s="116">
        <v>6</v>
      </c>
      <c r="I17" s="88" t="s">
        <v>105</v>
      </c>
      <c r="J17" s="88" t="str">
        <f>J13</f>
        <v>CONCURSADO</v>
      </c>
      <c r="K17" s="87">
        <v>934.32</v>
      </c>
      <c r="L17" s="87">
        <v>12234.6</v>
      </c>
      <c r="M17" s="81"/>
      <c r="N17" s="82">
        <f>SUM(Tabela44[[#This Row],[Salario Base]:[Gratificação]])</f>
        <v>13168.92</v>
      </c>
      <c r="O17" s="81">
        <v>12000.85</v>
      </c>
      <c r="P17" s="117">
        <f>Tabela44[[#This Row],[Salario Bruto]]-Tabela44[[#This Row],[Descontos]]</f>
        <v>1168.0699999999997</v>
      </c>
      <c r="Q17" s="8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118">
        <v>8</v>
      </c>
      <c r="C18" s="91" t="s">
        <v>40</v>
      </c>
      <c r="D18" s="49">
        <v>2</v>
      </c>
      <c r="E18" s="49" t="s">
        <v>81</v>
      </c>
      <c r="F18" s="49" t="str">
        <f>F17</f>
        <v>.........</v>
      </c>
      <c r="G18" s="51" t="s">
        <v>27</v>
      </c>
      <c r="H18" s="51">
        <v>6</v>
      </c>
      <c r="I18" s="89" t="s">
        <v>106</v>
      </c>
      <c r="J18" s="89" t="str">
        <f>J13</f>
        <v>CONCURSADO</v>
      </c>
      <c r="K18" s="86">
        <v>1554.81</v>
      </c>
      <c r="L18" s="86">
        <v>233.22</v>
      </c>
      <c r="M18" s="84">
        <v>1394.75</v>
      </c>
      <c r="N18" s="85">
        <f>SUM(Tabela44[[#This Row],[Salario Base]:[Gratificação]])</f>
        <v>3182.7799999999997</v>
      </c>
      <c r="O18" s="84">
        <v>287.95</v>
      </c>
      <c r="P18" s="119">
        <f>Tabela44[[#This Row],[Salario Bruto]]-Tabela44[[#This Row],[Descontos]]</f>
        <v>2894.83</v>
      </c>
      <c r="Q18" s="84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113"/>
      <c r="C19" s="114" t="s">
        <v>7</v>
      </c>
      <c r="D19" s="115">
        <v>7</v>
      </c>
      <c r="E19" s="115" t="s">
        <v>81</v>
      </c>
      <c r="F19" s="115" t="str">
        <f>F18</f>
        <v>.........</v>
      </c>
      <c r="G19" s="116" t="s">
        <v>80</v>
      </c>
      <c r="H19" s="116">
        <v>6</v>
      </c>
      <c r="I19" s="88" t="s">
        <v>4</v>
      </c>
      <c r="J19" s="88" t="str">
        <f t="shared" ref="J19:J32" si="0">J14</f>
        <v>CONCURSADO</v>
      </c>
      <c r="K19" s="87">
        <v>2633.09</v>
      </c>
      <c r="L19" s="87"/>
      <c r="M19" s="87"/>
      <c r="N19" s="82">
        <f>SUM(Tabela44[[#This Row],[Salario Base]:[Gratificação]])</f>
        <v>2633.09</v>
      </c>
      <c r="O19" s="81">
        <v>257.52999999999997</v>
      </c>
      <c r="P19" s="117">
        <f>Tabela44[[#This Row],[Salario Bruto]]-Tabela44[[#This Row],[Descontos]]</f>
        <v>2375.5600000000004</v>
      </c>
      <c r="Q19" s="81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118">
        <v>11</v>
      </c>
      <c r="C20" s="91" t="s">
        <v>15</v>
      </c>
      <c r="D20" s="49">
        <v>20</v>
      </c>
      <c r="E20" s="49" t="s">
        <v>81</v>
      </c>
      <c r="F20" s="49" t="str">
        <f>F19</f>
        <v>.........</v>
      </c>
      <c r="G20" s="51" t="s">
        <v>27</v>
      </c>
      <c r="H20" s="51">
        <v>6</v>
      </c>
      <c r="I20" s="89" t="s">
        <v>107</v>
      </c>
      <c r="J20" s="89" t="str">
        <f t="shared" si="0"/>
        <v>CONCURSADO</v>
      </c>
      <c r="K20" s="86">
        <v>10152.73</v>
      </c>
      <c r="L20" s="86">
        <v>533.02</v>
      </c>
      <c r="M20" s="84">
        <v>2324.59</v>
      </c>
      <c r="N20" s="85">
        <f>SUM(Tabela44[[#This Row],[Salario Base]:[Gratificação]])</f>
        <v>13010.34</v>
      </c>
      <c r="O20" s="84">
        <v>5417.02</v>
      </c>
      <c r="P20" s="119">
        <f>Tabela44[[#This Row],[Salario Bruto]]-Tabela44[[#This Row],[Descontos]]</f>
        <v>7593.32</v>
      </c>
      <c r="Q20" s="84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113">
        <v>12</v>
      </c>
      <c r="C21" s="114" t="s">
        <v>16</v>
      </c>
      <c r="D21" s="115">
        <v>7</v>
      </c>
      <c r="E21" s="115" t="s">
        <v>82</v>
      </c>
      <c r="F21" s="115" t="str">
        <f>F19</f>
        <v>.........</v>
      </c>
      <c r="G21" s="116" t="s">
        <v>27</v>
      </c>
      <c r="H21" s="116">
        <v>6</v>
      </c>
      <c r="I21" s="88" t="s">
        <v>17</v>
      </c>
      <c r="J21" s="88" t="str">
        <f t="shared" si="0"/>
        <v>CONCURSADO</v>
      </c>
      <c r="K21" s="87">
        <v>3353.23</v>
      </c>
      <c r="L21" s="87">
        <v>191.35</v>
      </c>
      <c r="M21" s="81">
        <v>800</v>
      </c>
      <c r="N21" s="82">
        <f>SUM(Tabela44[[#This Row],[Salario Base]:[Gratificação]])</f>
        <v>4344.58</v>
      </c>
      <c r="O21" s="81">
        <v>1244.54</v>
      </c>
      <c r="P21" s="117">
        <f>Tabela44[[#This Row],[Salario Bruto]]-Tabela44[[#This Row],[Descontos]]</f>
        <v>3100.04</v>
      </c>
      <c r="Q21" s="81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118">
        <v>13</v>
      </c>
      <c r="C22" s="91" t="s">
        <v>19</v>
      </c>
      <c r="D22" s="49">
        <v>6</v>
      </c>
      <c r="E22" s="49" t="s">
        <v>81</v>
      </c>
      <c r="F22" s="49" t="str">
        <f>F19</f>
        <v>.........</v>
      </c>
      <c r="G22" s="51" t="s">
        <v>27</v>
      </c>
      <c r="H22" s="51">
        <v>6</v>
      </c>
      <c r="I22" s="89" t="s">
        <v>108</v>
      </c>
      <c r="J22" s="89" t="str">
        <f t="shared" si="0"/>
        <v>CONCURSADO</v>
      </c>
      <c r="K22" s="86">
        <v>2633.09</v>
      </c>
      <c r="L22" s="86">
        <v>401.55</v>
      </c>
      <c r="M22" s="84">
        <v>2324.59</v>
      </c>
      <c r="N22" s="85">
        <f>SUM(Tabela44[[#This Row],[Salario Base]:[Gratificação]])</f>
        <v>5359.2300000000005</v>
      </c>
      <c r="O22" s="84">
        <v>839.88</v>
      </c>
      <c r="P22" s="119">
        <f>Tabela44[[#This Row],[Salario Bruto]]-Tabela44[[#This Row],[Descontos]]</f>
        <v>4519.3500000000004</v>
      </c>
      <c r="Q22" s="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113">
        <v>14</v>
      </c>
      <c r="C23" s="114" t="s">
        <v>20</v>
      </c>
      <c r="D23" s="115">
        <v>7</v>
      </c>
      <c r="E23" s="115" t="s">
        <v>82</v>
      </c>
      <c r="F23" s="115" t="str">
        <f>F18</f>
        <v>.........</v>
      </c>
      <c r="G23" s="116" t="s">
        <v>27</v>
      </c>
      <c r="H23" s="116">
        <v>6</v>
      </c>
      <c r="I23" s="88" t="s">
        <v>109</v>
      </c>
      <c r="J23" s="88" t="str">
        <f t="shared" si="0"/>
        <v>CONCURSADO</v>
      </c>
      <c r="K23" s="87">
        <v>2633.09</v>
      </c>
      <c r="L23" s="87">
        <v>401.55</v>
      </c>
      <c r="M23" s="81">
        <v>2324.59</v>
      </c>
      <c r="N23" s="82">
        <f>SUM(Tabela44[[#This Row],[Salario Base]:[Gratificação]])</f>
        <v>5359.2300000000005</v>
      </c>
      <c r="O23" s="81">
        <v>1901.53</v>
      </c>
      <c r="P23" s="117">
        <f>Tabela44[[#This Row],[Salario Bruto]]-Tabela44[[#This Row],[Descontos]]</f>
        <v>3457.7000000000007</v>
      </c>
      <c r="Q23" s="81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118">
        <v>15</v>
      </c>
      <c r="C24" s="91" t="s">
        <v>39</v>
      </c>
      <c r="D24" s="49">
        <v>2</v>
      </c>
      <c r="E24" s="49" t="s">
        <v>82</v>
      </c>
      <c r="F24" s="49">
        <v>2</v>
      </c>
      <c r="G24" s="51" t="s">
        <v>27</v>
      </c>
      <c r="H24" s="51">
        <v>6</v>
      </c>
      <c r="I24" s="89" t="s">
        <v>110</v>
      </c>
      <c r="J24" s="89" t="str">
        <f t="shared" si="0"/>
        <v>CONCURSADO</v>
      </c>
      <c r="K24" s="86">
        <v>4226.54</v>
      </c>
      <c r="L24" s="86"/>
      <c r="M24" s="84"/>
      <c r="N24" s="85">
        <f>SUM(Tabela44[[#This Row],[Salario Base]:[Gratificação]])</f>
        <v>4226.54</v>
      </c>
      <c r="O24" s="84">
        <v>646.61</v>
      </c>
      <c r="P24" s="119">
        <f>Tabela44[[#This Row],[Salario Bruto]]-Tabela44[[#This Row],[Descontos]]</f>
        <v>3579.93</v>
      </c>
      <c r="Q24" s="8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113">
        <v>16</v>
      </c>
      <c r="C25" s="114" t="s">
        <v>74</v>
      </c>
      <c r="D25" s="115">
        <v>2</v>
      </c>
      <c r="E25" s="115" t="s">
        <v>82</v>
      </c>
      <c r="F25" s="115" t="str">
        <f>F19</f>
        <v>.........</v>
      </c>
      <c r="G25" s="116" t="s">
        <v>27</v>
      </c>
      <c r="H25" s="116">
        <v>6</v>
      </c>
      <c r="I25" s="88" t="s">
        <v>17</v>
      </c>
      <c r="J25" s="88" t="str">
        <f t="shared" si="0"/>
        <v>CONCURSADO</v>
      </c>
      <c r="K25" s="87">
        <v>2210.0500000000002</v>
      </c>
      <c r="L25" s="87">
        <v>337.03</v>
      </c>
      <c r="M25" s="81">
        <v>800</v>
      </c>
      <c r="N25" s="82">
        <f>SUM(Tabela44[[#This Row],[Salario Base]:[Gratificação]])</f>
        <v>3347.08</v>
      </c>
      <c r="O25" s="81">
        <v>327.64</v>
      </c>
      <c r="P25" s="117">
        <f>Tabela44[[#This Row],[Salario Bruto]]-Tabela44[[#This Row],[Descontos]]</f>
        <v>3019.44</v>
      </c>
      <c r="Q25" s="81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118">
        <v>17</v>
      </c>
      <c r="C26" s="91" t="s">
        <v>21</v>
      </c>
      <c r="D26" s="49">
        <v>7</v>
      </c>
      <c r="E26" s="49" t="s">
        <v>82</v>
      </c>
      <c r="F26" s="49" t="str">
        <f>F19</f>
        <v>.........</v>
      </c>
      <c r="G26" s="51" t="s">
        <v>27</v>
      </c>
      <c r="H26" s="51">
        <v>6</v>
      </c>
      <c r="I26" s="89" t="s">
        <v>17</v>
      </c>
      <c r="J26" s="89" t="str">
        <f t="shared" si="0"/>
        <v>CONCURSADO</v>
      </c>
      <c r="K26" s="86">
        <v>2812.39</v>
      </c>
      <c r="L26" s="86">
        <v>191.35</v>
      </c>
      <c r="M26" s="84">
        <v>670.97</v>
      </c>
      <c r="N26" s="85">
        <f>SUM(Tabela44[[#This Row],[Salario Base]:[Gratificação]])</f>
        <v>3674.71</v>
      </c>
      <c r="O26" s="84">
        <v>440.83</v>
      </c>
      <c r="P26" s="119">
        <f>Tabela44[[#This Row],[Salario Bruto]]-Tabela44[[#This Row],[Descontos]]</f>
        <v>3233.88</v>
      </c>
      <c r="Q26" s="84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113">
        <v>18</v>
      </c>
      <c r="C27" s="114" t="s">
        <v>22</v>
      </c>
      <c r="D27" s="115">
        <v>12</v>
      </c>
      <c r="E27" s="115" t="s">
        <v>81</v>
      </c>
      <c r="F27" s="115" t="str">
        <f>F19</f>
        <v>.........</v>
      </c>
      <c r="G27" s="116" t="s">
        <v>27</v>
      </c>
      <c r="H27" s="116">
        <v>6</v>
      </c>
      <c r="I27" s="88" t="s">
        <v>111</v>
      </c>
      <c r="J27" s="88" t="str">
        <f t="shared" si="0"/>
        <v>CONCURSADO</v>
      </c>
      <c r="K27" s="87">
        <v>3356.36</v>
      </c>
      <c r="L27" s="87">
        <v>10201.07</v>
      </c>
      <c r="M27" s="81">
        <v>1574.72</v>
      </c>
      <c r="N27" s="82">
        <f>SUM(Tabela44[[#This Row],[Salario Base]:[Gratificação]])</f>
        <v>15132.15</v>
      </c>
      <c r="O27" s="81">
        <v>11504.17</v>
      </c>
      <c r="P27" s="117">
        <f>Tabela44[[#This Row],[Salario Bruto]]-Tabela44[[#This Row],[Descontos]]</f>
        <v>3627.9799999999996</v>
      </c>
      <c r="Q27" s="81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120">
        <v>19</v>
      </c>
      <c r="C28" s="91" t="s">
        <v>42</v>
      </c>
      <c r="D28" s="49">
        <v>2</v>
      </c>
      <c r="E28" s="49" t="s">
        <v>82</v>
      </c>
      <c r="F28" s="49" t="str">
        <f>F29</f>
        <v>.........</v>
      </c>
      <c r="G28" s="51" t="s">
        <v>27</v>
      </c>
      <c r="H28" s="51">
        <v>6</v>
      </c>
      <c r="I28" s="89" t="s">
        <v>43</v>
      </c>
      <c r="J28" s="89" t="str">
        <f t="shared" si="0"/>
        <v>CONCURSADO</v>
      </c>
      <c r="K28" s="86">
        <v>1554.81</v>
      </c>
      <c r="L28" s="86">
        <v>296.93</v>
      </c>
      <c r="M28" s="86"/>
      <c r="N28" s="85">
        <f>SUM(Tabela44[[#This Row],[Salario Base]:[Gratificação]])</f>
        <v>1851.74</v>
      </c>
      <c r="O28" s="84">
        <v>120.4</v>
      </c>
      <c r="P28" s="119">
        <f>Tabela44[[#This Row],[Salario Bruto]]-Tabela44[[#This Row],[Descontos]]</f>
        <v>1731.34</v>
      </c>
      <c r="Q28" s="84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113">
        <v>20</v>
      </c>
      <c r="C29" s="114" t="s">
        <v>23</v>
      </c>
      <c r="D29" s="115">
        <v>7</v>
      </c>
      <c r="E29" s="115" t="s">
        <v>82</v>
      </c>
      <c r="F29" s="115" t="str">
        <f>F19</f>
        <v>.........</v>
      </c>
      <c r="G29" s="116" t="s">
        <v>27</v>
      </c>
      <c r="H29" s="116">
        <v>6</v>
      </c>
      <c r="I29" s="88" t="s">
        <v>112</v>
      </c>
      <c r="J29" s="88" t="str">
        <f t="shared" si="0"/>
        <v>CONCURSADO</v>
      </c>
      <c r="K29" s="87">
        <v>2633.09</v>
      </c>
      <c r="L29" s="87">
        <v>401.55</v>
      </c>
      <c r="M29" s="81">
        <v>2324.4899999999998</v>
      </c>
      <c r="N29" s="82">
        <f>SUM(Tabela44[[#This Row],[Salario Base]:[Gratificação]])</f>
        <v>5359.13</v>
      </c>
      <c r="O29" s="81">
        <v>976</v>
      </c>
      <c r="P29" s="117">
        <f>Tabela44[[#This Row],[Salario Bruto]]-Tabela44[[#This Row],[Descontos]]</f>
        <v>4383.13</v>
      </c>
      <c r="Q29" s="81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118">
        <v>21</v>
      </c>
      <c r="C30" s="91" t="s">
        <v>24</v>
      </c>
      <c r="D30" s="49">
        <v>7</v>
      </c>
      <c r="E30" s="49" t="s">
        <v>82</v>
      </c>
      <c r="F30" s="49" t="str">
        <f>F18</f>
        <v>.........</v>
      </c>
      <c r="G30" s="51" t="s">
        <v>27</v>
      </c>
      <c r="H30" s="51">
        <v>6</v>
      </c>
      <c r="I30" s="89" t="s">
        <v>113</v>
      </c>
      <c r="J30" s="89" t="str">
        <f t="shared" si="0"/>
        <v>CONCURSADO</v>
      </c>
      <c r="K30" s="86">
        <v>2633.04</v>
      </c>
      <c r="L30" s="86">
        <v>401.54</v>
      </c>
      <c r="M30" s="84">
        <v>1394.75</v>
      </c>
      <c r="N30" s="85">
        <f>SUM(Tabela44[[#This Row],[Salario Base]:[Gratificação]])</f>
        <v>4429.33</v>
      </c>
      <c r="O30" s="84">
        <v>1323.38</v>
      </c>
      <c r="P30" s="119">
        <f>Tabela44[[#This Row],[Salario Bruto]]-Tabela44[[#This Row],[Descontos]]</f>
        <v>3105.95</v>
      </c>
      <c r="Q30" s="84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113">
        <v>22</v>
      </c>
      <c r="C31" s="114" t="s">
        <v>25</v>
      </c>
      <c r="D31" s="115">
        <v>3</v>
      </c>
      <c r="E31" s="115" t="s">
        <v>82</v>
      </c>
      <c r="F31" s="115">
        <v>2</v>
      </c>
      <c r="G31" s="116" t="s">
        <v>27</v>
      </c>
      <c r="H31" s="116">
        <v>6</v>
      </c>
      <c r="I31" s="88" t="s">
        <v>114</v>
      </c>
      <c r="J31" s="88" t="str">
        <f t="shared" si="0"/>
        <v>CONCURSADO</v>
      </c>
      <c r="K31" s="87">
        <v>1919.54</v>
      </c>
      <c r="L31" s="87">
        <v>100.77</v>
      </c>
      <c r="M31" s="81">
        <v>2324.59</v>
      </c>
      <c r="N31" s="82">
        <f>SUM(Tabela44[[#This Row],[Salario Base]:[Gratificação]])</f>
        <v>4344.8999999999996</v>
      </c>
      <c r="O31" s="81">
        <v>644.57000000000005</v>
      </c>
      <c r="P31" s="117">
        <f>Tabela44[[#This Row],[Salario Bruto]]-Tabela44[[#This Row],[Descontos]]</f>
        <v>3700.3299999999995</v>
      </c>
      <c r="Q31" s="81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118">
        <v>23</v>
      </c>
      <c r="C32" s="91" t="s">
        <v>26</v>
      </c>
      <c r="D32" s="49">
        <v>7</v>
      </c>
      <c r="E32" s="49" t="s">
        <v>82</v>
      </c>
      <c r="F32" s="49" t="str">
        <f>F19</f>
        <v>.........</v>
      </c>
      <c r="G32" s="51" t="s">
        <v>27</v>
      </c>
      <c r="H32" s="51">
        <v>6</v>
      </c>
      <c r="I32" s="89" t="s">
        <v>17</v>
      </c>
      <c r="J32" s="89" t="str">
        <f t="shared" si="0"/>
        <v>CONCURSADO</v>
      </c>
      <c r="K32" s="86">
        <v>3353.23</v>
      </c>
      <c r="L32" s="86">
        <v>526.66999999999996</v>
      </c>
      <c r="M32" s="84">
        <v>800</v>
      </c>
      <c r="N32" s="85">
        <f>SUM(Tabela44[[#This Row],[Salario Base]:[Gratificação]])</f>
        <v>4679.8999999999996</v>
      </c>
      <c r="O32" s="84">
        <v>1191.49</v>
      </c>
      <c r="P32" s="119">
        <f>Tabela44[[#This Row],[Salario Bruto]]-Tabela44[[#This Row],[Descontos]]</f>
        <v>3488.41</v>
      </c>
      <c r="Q32" s="84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3"/>
      <c r="C33" s="54"/>
      <c r="D33" s="55"/>
      <c r="E33" s="55"/>
      <c r="F33" s="55"/>
      <c r="G33" s="53"/>
      <c r="H33" s="53"/>
      <c r="I33" s="56"/>
      <c r="J33" s="56"/>
      <c r="K33" s="57"/>
      <c r="L33" s="57"/>
      <c r="M33" s="58"/>
      <c r="N33" s="59"/>
      <c r="O33" s="58"/>
      <c r="P33" s="60"/>
      <c r="Q33" s="5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68" t="s">
        <v>71</v>
      </c>
      <c r="C34" s="168"/>
      <c r="D34" s="169" t="s">
        <v>89</v>
      </c>
      <c r="E34" s="169"/>
      <c r="F34" s="55"/>
      <c r="G34" s="53"/>
      <c r="H34" s="53"/>
      <c r="I34" s="56"/>
      <c r="J34" s="56"/>
      <c r="K34" s="57"/>
      <c r="L34" s="57"/>
      <c r="M34" s="58"/>
      <c r="N34" s="59"/>
      <c r="O34" s="58"/>
      <c r="P34" s="60"/>
      <c r="Q34" s="5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3" t="s">
        <v>28</v>
      </c>
      <c r="C35" s="64" t="s">
        <v>36</v>
      </c>
      <c r="D35" s="64" t="s">
        <v>44</v>
      </c>
      <c r="E35" s="64" t="s">
        <v>45</v>
      </c>
      <c r="F35" s="64" t="s">
        <v>83</v>
      </c>
      <c r="G35" s="64" t="s">
        <v>37</v>
      </c>
      <c r="H35" s="64" t="s">
        <v>29</v>
      </c>
      <c r="I35" s="64" t="s">
        <v>46</v>
      </c>
      <c r="J35" s="64" t="s">
        <v>63</v>
      </c>
      <c r="K35" s="64" t="s">
        <v>62</v>
      </c>
      <c r="L35" s="64" t="s">
        <v>64</v>
      </c>
      <c r="M35" s="64" t="s">
        <v>34</v>
      </c>
      <c r="N35" s="64" t="s">
        <v>65</v>
      </c>
      <c r="O35" s="64" t="s">
        <v>70</v>
      </c>
      <c r="P35" s="64" t="s">
        <v>66</v>
      </c>
      <c r="Q35" s="64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7">
        <v>24</v>
      </c>
      <c r="C36" s="65" t="s">
        <v>8</v>
      </c>
      <c r="D36" s="66">
        <v>3</v>
      </c>
      <c r="E36" s="66" t="s">
        <v>82</v>
      </c>
      <c r="F36" s="66" t="s">
        <v>90</v>
      </c>
      <c r="G36" s="67" t="s">
        <v>27</v>
      </c>
      <c r="H36" s="67">
        <v>6</v>
      </c>
      <c r="I36" s="68" t="s">
        <v>9</v>
      </c>
      <c r="J36" s="122" t="s">
        <v>67</v>
      </c>
      <c r="K36" s="69">
        <v>4087.32</v>
      </c>
      <c r="L36" s="69">
        <v>756.66</v>
      </c>
      <c r="M36" s="70">
        <v>2324.59</v>
      </c>
      <c r="N36" s="71">
        <v>7168.57</v>
      </c>
      <c r="O36" s="70">
        <v>2107.4</v>
      </c>
      <c r="P36" s="72">
        <f>N36-O36</f>
        <v>5061.17</v>
      </c>
      <c r="Q36" s="70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73">
        <v>25</v>
      </c>
      <c r="C37" s="74" t="s">
        <v>12</v>
      </c>
      <c r="D37" s="75">
        <v>3</v>
      </c>
      <c r="E37" s="75" t="s">
        <v>82</v>
      </c>
      <c r="F37" s="75" t="s">
        <v>90</v>
      </c>
      <c r="G37" s="73" t="s">
        <v>27</v>
      </c>
      <c r="H37" s="73">
        <v>6</v>
      </c>
      <c r="I37" s="76" t="s">
        <v>61</v>
      </c>
      <c r="J37" s="76" t="str">
        <f>J36</f>
        <v>CONCURSADO</v>
      </c>
      <c r="K37" s="77">
        <v>3842.08</v>
      </c>
      <c r="L37" s="77">
        <v>711.26</v>
      </c>
      <c r="M37" s="78">
        <v>2324.59</v>
      </c>
      <c r="N37" s="79">
        <f>SUM(K37:M37)</f>
        <v>6877.93</v>
      </c>
      <c r="O37" s="78">
        <v>1326.37</v>
      </c>
      <c r="P37" s="80">
        <f>N37-O37</f>
        <v>5551.56</v>
      </c>
      <c r="Q37" s="7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7">
        <v>26</v>
      </c>
      <c r="C38" s="65" t="s">
        <v>18</v>
      </c>
      <c r="D38" s="66">
        <v>3</v>
      </c>
      <c r="E38" s="66" t="s">
        <v>81</v>
      </c>
      <c r="F38" s="66" t="s">
        <v>90</v>
      </c>
      <c r="G38" s="67" t="s">
        <v>48</v>
      </c>
      <c r="H38" s="67">
        <v>6</v>
      </c>
      <c r="I38" s="68" t="s">
        <v>9</v>
      </c>
      <c r="J38" s="122" t="s">
        <v>67</v>
      </c>
      <c r="K38" s="69">
        <v>1363.32</v>
      </c>
      <c r="L38" s="69"/>
      <c r="M38" s="70">
        <v>8531.06</v>
      </c>
      <c r="N38" s="71">
        <f>SUM(K38:M38)</f>
        <v>9894.3799999999992</v>
      </c>
      <c r="O38" s="70">
        <v>8595.51</v>
      </c>
      <c r="P38" s="72">
        <f>N38-O38</f>
        <v>1298.869999999999</v>
      </c>
      <c r="Q38" s="70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6"/>
      <c r="G39" s="22"/>
      <c r="H39" s="23"/>
      <c r="I39" s="24"/>
      <c r="J39" s="24"/>
      <c r="K39" s="25"/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68" t="s">
        <v>71</v>
      </c>
      <c r="C40" s="168"/>
      <c r="D40" s="169" t="s">
        <v>91</v>
      </c>
      <c r="E40" s="169"/>
      <c r="F40" s="36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3" t="s">
        <v>28</v>
      </c>
      <c r="C41" s="64" t="s">
        <v>36</v>
      </c>
      <c r="D41" s="64" t="s">
        <v>44</v>
      </c>
      <c r="E41" s="64" t="s">
        <v>45</v>
      </c>
      <c r="F41" s="64" t="s">
        <v>83</v>
      </c>
      <c r="G41" s="64" t="s">
        <v>37</v>
      </c>
      <c r="H41" s="64" t="s">
        <v>29</v>
      </c>
      <c r="I41" s="64" t="s">
        <v>46</v>
      </c>
      <c r="J41" s="64" t="s">
        <v>63</v>
      </c>
      <c r="K41" s="64" t="s">
        <v>62</v>
      </c>
      <c r="L41" s="64" t="s">
        <v>64</v>
      </c>
      <c r="M41" s="64" t="s">
        <v>34</v>
      </c>
      <c r="N41" s="64" t="s">
        <v>65</v>
      </c>
      <c r="O41" s="64" t="s">
        <v>70</v>
      </c>
      <c r="P41" s="64" t="s">
        <v>66</v>
      </c>
      <c r="Q41" s="64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4"/>
      <c r="B42" s="73">
        <v>27</v>
      </c>
      <c r="C42" s="135" t="s">
        <v>30</v>
      </c>
      <c r="D42" s="75" t="str">
        <f>F32</f>
        <v>.........</v>
      </c>
      <c r="E42" s="75" t="str">
        <f>E53</f>
        <v>.........</v>
      </c>
      <c r="F42" s="75">
        <v>2</v>
      </c>
      <c r="G42" s="73" t="s">
        <v>27</v>
      </c>
      <c r="H42" s="73"/>
      <c r="I42" s="76" t="s">
        <v>72</v>
      </c>
      <c r="J42" s="76" t="s">
        <v>68</v>
      </c>
      <c r="K42" s="136">
        <v>4226.54</v>
      </c>
      <c r="L42" s="136"/>
      <c r="M42" s="133"/>
      <c r="N42" s="131">
        <f>SUM(K42:M42)</f>
        <v>4226.54</v>
      </c>
      <c r="O42" s="133">
        <v>662.41</v>
      </c>
      <c r="P42" s="132">
        <f>N42-O42</f>
        <v>3564.13</v>
      </c>
      <c r="Q42" s="13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s="7" customFormat="1" ht="13.5" thickBot="1" x14ac:dyDescent="0.35">
      <c r="A43" s="34"/>
      <c r="B43" s="67">
        <v>28</v>
      </c>
      <c r="C43" s="65" t="s">
        <v>69</v>
      </c>
      <c r="D43" s="66" t="str">
        <f t="shared" ref="D43:D51" si="1">D42</f>
        <v>.........</v>
      </c>
      <c r="E43" s="66" t="str">
        <f>E53</f>
        <v>.........</v>
      </c>
      <c r="F43" s="66">
        <v>1</v>
      </c>
      <c r="G43" s="67" t="s">
        <v>27</v>
      </c>
      <c r="H43" s="67"/>
      <c r="I43" s="68" t="s">
        <v>92</v>
      </c>
      <c r="J43" s="68" t="s">
        <v>68</v>
      </c>
      <c r="K43" s="124">
        <v>2499.5700000000002</v>
      </c>
      <c r="L43" s="124">
        <v>12119.1</v>
      </c>
      <c r="M43" s="125"/>
      <c r="N43" s="138">
        <f t="shared" ref="N43:N58" si="2">SUM(K43:M43)</f>
        <v>14618.67</v>
      </c>
      <c r="O43" s="139">
        <v>12256.96</v>
      </c>
      <c r="P43" s="140">
        <f t="shared" ref="P43:P58" si="3">N43-O43</f>
        <v>2361.7100000000009</v>
      </c>
      <c r="Q43" s="141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s="7" customFormat="1" ht="13.5" thickBot="1" x14ac:dyDescent="0.35">
      <c r="A44" s="34"/>
      <c r="B44" s="73">
        <v>29</v>
      </c>
      <c r="C44" s="74" t="s">
        <v>78</v>
      </c>
      <c r="D44" s="75" t="str">
        <f t="shared" si="1"/>
        <v>.........</v>
      </c>
      <c r="E44" s="75" t="str">
        <f>E53</f>
        <v>.........</v>
      </c>
      <c r="F44" s="75">
        <v>2</v>
      </c>
      <c r="G44" s="73" t="s">
        <v>27</v>
      </c>
      <c r="H44" s="73"/>
      <c r="I44" s="76" t="s">
        <v>73</v>
      </c>
      <c r="J44" s="76" t="s">
        <v>68</v>
      </c>
      <c r="K44" s="136">
        <v>1499.74</v>
      </c>
      <c r="L44" s="136">
        <v>7271.46</v>
      </c>
      <c r="M44" s="133"/>
      <c r="N44" s="131">
        <v>8771.2000000000007</v>
      </c>
      <c r="O44" s="133">
        <v>7349.74</v>
      </c>
      <c r="P44" s="132">
        <v>1421.46</v>
      </c>
      <c r="Q44" s="13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1:47" ht="13.5" thickBot="1" x14ac:dyDescent="0.35">
      <c r="B45" s="67">
        <v>30</v>
      </c>
      <c r="C45" s="142" t="s">
        <v>56</v>
      </c>
      <c r="D45" s="66" t="str">
        <f t="shared" si="1"/>
        <v>.........</v>
      </c>
      <c r="E45" s="66" t="str">
        <f>E53</f>
        <v>.........</v>
      </c>
      <c r="F45" s="66">
        <v>2</v>
      </c>
      <c r="G45" s="67" t="s">
        <v>27</v>
      </c>
      <c r="H45" s="67"/>
      <c r="I45" s="68" t="s">
        <v>93</v>
      </c>
      <c r="J45" s="68" t="s">
        <v>68</v>
      </c>
      <c r="K45" s="124">
        <v>4226.54</v>
      </c>
      <c r="L45" s="124"/>
      <c r="M45" s="125"/>
      <c r="N45" s="138">
        <f t="shared" si="2"/>
        <v>4226.54</v>
      </c>
      <c r="O45" s="139">
        <v>1704.58</v>
      </c>
      <c r="P45" s="140">
        <v>2521.96</v>
      </c>
      <c r="Q45" s="125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73">
        <v>31</v>
      </c>
      <c r="C46" s="143" t="s">
        <v>0</v>
      </c>
      <c r="D46" s="75" t="str">
        <f t="shared" si="1"/>
        <v>.........</v>
      </c>
      <c r="E46" s="75" t="str">
        <f>E53</f>
        <v>.........</v>
      </c>
      <c r="F46" s="75">
        <v>2</v>
      </c>
      <c r="G46" s="73" t="s">
        <v>27</v>
      </c>
      <c r="H46" s="73"/>
      <c r="I46" s="76" t="s">
        <v>94</v>
      </c>
      <c r="J46" s="144" t="s">
        <v>68</v>
      </c>
      <c r="K46" s="136">
        <v>4226.54</v>
      </c>
      <c r="L46" s="136"/>
      <c r="M46" s="133"/>
      <c r="N46" s="131">
        <v>4226.54</v>
      </c>
      <c r="O46" s="133">
        <v>3548.23</v>
      </c>
      <c r="P46" s="132">
        <f t="shared" si="3"/>
        <v>678.31</v>
      </c>
      <c r="Q46" s="133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7">
        <v>32</v>
      </c>
      <c r="C47" s="123" t="s">
        <v>60</v>
      </c>
      <c r="D47" s="66" t="str">
        <f t="shared" si="1"/>
        <v>.........</v>
      </c>
      <c r="E47" s="66" t="str">
        <f>E53</f>
        <v>.........</v>
      </c>
      <c r="F47" s="66">
        <v>2</v>
      </c>
      <c r="G47" s="67" t="s">
        <v>27</v>
      </c>
      <c r="H47" s="67"/>
      <c r="I47" s="68" t="s">
        <v>95</v>
      </c>
      <c r="J47" s="68" t="s">
        <v>68</v>
      </c>
      <c r="K47" s="124">
        <v>4226.54</v>
      </c>
      <c r="L47" s="124"/>
      <c r="M47" s="125"/>
      <c r="N47" s="138">
        <f t="shared" si="2"/>
        <v>4226.54</v>
      </c>
      <c r="O47" s="139">
        <v>2241.1999999999998</v>
      </c>
      <c r="P47" s="140">
        <f t="shared" si="3"/>
        <v>1985.3400000000001</v>
      </c>
      <c r="Q47" s="1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73">
        <v>33</v>
      </c>
      <c r="C48" s="143" t="s">
        <v>32</v>
      </c>
      <c r="D48" s="75" t="str">
        <f t="shared" si="1"/>
        <v>.........</v>
      </c>
      <c r="E48" s="75" t="str">
        <f>E53</f>
        <v>.........</v>
      </c>
      <c r="F48" s="75">
        <v>2</v>
      </c>
      <c r="G48" s="73" t="s">
        <v>27</v>
      </c>
      <c r="H48" s="73"/>
      <c r="I48" s="76" t="s">
        <v>96</v>
      </c>
      <c r="J48" s="76" t="s">
        <v>68</v>
      </c>
      <c r="K48" s="136">
        <v>4226.54</v>
      </c>
      <c r="L48" s="136"/>
      <c r="M48" s="133"/>
      <c r="N48" s="131">
        <f t="shared" si="2"/>
        <v>4226.54</v>
      </c>
      <c r="O48" s="133">
        <v>2105.67</v>
      </c>
      <c r="P48" s="132">
        <f t="shared" si="3"/>
        <v>2120.87</v>
      </c>
      <c r="Q48" s="133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7">
        <v>34</v>
      </c>
      <c r="C49" s="123" t="s">
        <v>58</v>
      </c>
      <c r="D49" s="66" t="str">
        <f t="shared" si="1"/>
        <v>.........</v>
      </c>
      <c r="E49" s="66" t="str">
        <f>E53</f>
        <v>.........</v>
      </c>
      <c r="F49" s="66">
        <v>2</v>
      </c>
      <c r="G49" s="67" t="s">
        <v>27</v>
      </c>
      <c r="H49" s="67"/>
      <c r="I49" s="68" t="s">
        <v>97</v>
      </c>
      <c r="J49" s="68" t="s">
        <v>68</v>
      </c>
      <c r="K49" s="124">
        <v>4226.54</v>
      </c>
      <c r="L49" s="124"/>
      <c r="M49" s="125"/>
      <c r="N49" s="138">
        <f t="shared" si="2"/>
        <v>4226.54</v>
      </c>
      <c r="O49" s="139">
        <v>605.95000000000005</v>
      </c>
      <c r="P49" s="140">
        <v>3620.59</v>
      </c>
      <c r="Q49" s="12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73">
        <v>35</v>
      </c>
      <c r="C50" s="143" t="s">
        <v>49</v>
      </c>
      <c r="D50" s="75" t="str">
        <f t="shared" si="1"/>
        <v>.........</v>
      </c>
      <c r="E50" s="75" t="str">
        <f>E53</f>
        <v>.........</v>
      </c>
      <c r="F50" s="75">
        <v>2</v>
      </c>
      <c r="G50" s="73" t="s">
        <v>27</v>
      </c>
      <c r="H50" s="73"/>
      <c r="I50" s="76" t="s">
        <v>98</v>
      </c>
      <c r="J50" s="76" t="str">
        <f>J49</f>
        <v>COMISSIONADO</v>
      </c>
      <c r="K50" s="136">
        <v>4226.54</v>
      </c>
      <c r="L50" s="136"/>
      <c r="M50" s="133"/>
      <c r="N50" s="131">
        <f t="shared" si="2"/>
        <v>4226.54</v>
      </c>
      <c r="O50" s="133">
        <v>638.71</v>
      </c>
      <c r="P50" s="132">
        <v>3587.83</v>
      </c>
      <c r="Q50" s="133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7">
        <v>36</v>
      </c>
      <c r="C51" s="123" t="s">
        <v>102</v>
      </c>
      <c r="D51" s="66" t="str">
        <f t="shared" si="1"/>
        <v>.........</v>
      </c>
      <c r="E51" s="66" t="str">
        <f>E53</f>
        <v>.........</v>
      </c>
      <c r="F51" s="66">
        <v>2</v>
      </c>
      <c r="G51" s="67" t="s">
        <v>27</v>
      </c>
      <c r="H51" s="67"/>
      <c r="I51" s="68" t="s">
        <v>99</v>
      </c>
      <c r="J51" s="68" t="str">
        <f>J50</f>
        <v>COMISSIONADO</v>
      </c>
      <c r="K51" s="124">
        <v>4226.54</v>
      </c>
      <c r="L51" s="124"/>
      <c r="M51" s="125"/>
      <c r="N51" s="138">
        <f t="shared" si="2"/>
        <v>4226.54</v>
      </c>
      <c r="O51" s="139">
        <v>1452.93</v>
      </c>
      <c r="P51" s="140">
        <f t="shared" si="3"/>
        <v>2773.6099999999997</v>
      </c>
      <c r="Q51" s="125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126">
        <v>37</v>
      </c>
      <c r="C52" s="127" t="s">
        <v>85</v>
      </c>
      <c r="D52" s="128" t="str">
        <f>D50</f>
        <v>.........</v>
      </c>
      <c r="E52" s="128" t="str">
        <f>E53</f>
        <v>.........</v>
      </c>
      <c r="F52" s="129">
        <v>1</v>
      </c>
      <c r="G52" s="126" t="s">
        <v>27</v>
      </c>
      <c r="H52" s="126"/>
      <c r="I52" s="126" t="s">
        <v>100</v>
      </c>
      <c r="J52" s="126" t="str">
        <f>J51</f>
        <v>COMISSIONADO</v>
      </c>
      <c r="K52" s="130">
        <v>3874.33</v>
      </c>
      <c r="L52" s="130"/>
      <c r="M52" s="130"/>
      <c r="N52" s="131">
        <f t="shared" si="2"/>
        <v>3874.33</v>
      </c>
      <c r="O52" s="133">
        <v>235.59</v>
      </c>
      <c r="P52" s="132">
        <f t="shared" si="3"/>
        <v>3638.74</v>
      </c>
      <c r="Q52" s="133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7">
        <v>38</v>
      </c>
      <c r="C53" s="65" t="s">
        <v>86</v>
      </c>
      <c r="D53" s="66" t="str">
        <f>D52</f>
        <v>.........</v>
      </c>
      <c r="E53" s="66" t="str">
        <f>D53</f>
        <v>.........</v>
      </c>
      <c r="F53" s="66">
        <v>1</v>
      </c>
      <c r="G53" s="67" t="s">
        <v>27</v>
      </c>
      <c r="H53" s="67"/>
      <c r="I53" s="68" t="s">
        <v>101</v>
      </c>
      <c r="J53" s="68" t="str">
        <f>J52</f>
        <v>COMISSIONADO</v>
      </c>
      <c r="K53" s="124">
        <v>7044.54</v>
      </c>
      <c r="L53" s="124"/>
      <c r="M53" s="125"/>
      <c r="N53" s="138">
        <f t="shared" si="2"/>
        <v>7044.54</v>
      </c>
      <c r="O53" s="139">
        <v>1656.77</v>
      </c>
      <c r="P53" s="140">
        <f t="shared" si="3"/>
        <v>5387.77</v>
      </c>
      <c r="Q53" s="1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146">
        <v>39</v>
      </c>
      <c r="C54" s="147" t="s">
        <v>115</v>
      </c>
      <c r="D54" s="134" t="s">
        <v>116</v>
      </c>
      <c r="E54" s="134" t="s">
        <v>84</v>
      </c>
      <c r="F54" s="148">
        <v>4</v>
      </c>
      <c r="G54" s="134" t="s">
        <v>27</v>
      </c>
      <c r="H54" s="134"/>
      <c r="I54" s="134" t="s">
        <v>117</v>
      </c>
      <c r="J54" s="134" t="s">
        <v>68</v>
      </c>
      <c r="K54" s="149">
        <v>1995.3</v>
      </c>
      <c r="L54" s="149"/>
      <c r="M54" s="149"/>
      <c r="N54" s="150">
        <f t="shared" si="2"/>
        <v>1995.3</v>
      </c>
      <c r="O54" s="151">
        <v>160.04</v>
      </c>
      <c r="P54" s="132">
        <v>1835.26</v>
      </c>
      <c r="Q54" s="152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63">
        <v>40</v>
      </c>
      <c r="C55" s="164" t="s">
        <v>123</v>
      </c>
      <c r="D55" s="154" t="s">
        <v>118</v>
      </c>
      <c r="E55" s="154" t="s">
        <v>116</v>
      </c>
      <c r="F55" s="154">
        <v>3</v>
      </c>
      <c r="G55" s="154" t="s">
        <v>27</v>
      </c>
      <c r="H55" s="154"/>
      <c r="I55" s="166" t="s">
        <v>120</v>
      </c>
      <c r="J55" s="155" t="str">
        <f t="shared" ref="J55:J58" si="4">J54</f>
        <v>COMISSIONADO</v>
      </c>
      <c r="K55" s="155">
        <v>2535.92</v>
      </c>
      <c r="L55" s="155"/>
      <c r="M55" s="155"/>
      <c r="N55" s="156">
        <v>2535.92</v>
      </c>
      <c r="O55" s="157">
        <v>240.44</v>
      </c>
      <c r="P55" s="140">
        <v>2295.4180000000001</v>
      </c>
      <c r="Q55" s="158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59">
        <v>41</v>
      </c>
      <c r="C56" s="167" t="s">
        <v>121</v>
      </c>
      <c r="D56" s="160" t="s">
        <v>118</v>
      </c>
      <c r="E56" s="160" t="s">
        <v>118</v>
      </c>
      <c r="F56" s="161">
        <v>1</v>
      </c>
      <c r="G56" s="160" t="s">
        <v>27</v>
      </c>
      <c r="H56" s="160"/>
      <c r="I56" s="165" t="s">
        <v>122</v>
      </c>
      <c r="J56" s="160" t="str">
        <f t="shared" si="4"/>
        <v>COMISSIONADO</v>
      </c>
      <c r="K56" s="152">
        <v>7044.23</v>
      </c>
      <c r="L56" s="152"/>
      <c r="M56" s="152"/>
      <c r="N56" s="150">
        <f t="shared" si="2"/>
        <v>7044.23</v>
      </c>
      <c r="O56" s="151">
        <v>1656.77</v>
      </c>
      <c r="P56" s="132">
        <f t="shared" si="3"/>
        <v>5387.4599999999991</v>
      </c>
      <c r="Q56" s="152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3.5" thickBot="1" x14ac:dyDescent="0.35">
      <c r="B57" s="153">
        <v>42</v>
      </c>
      <c r="C57" s="164" t="s">
        <v>124</v>
      </c>
      <c r="D57" s="162" t="s">
        <v>118</v>
      </c>
      <c r="E57" s="162" t="s">
        <v>116</v>
      </c>
      <c r="F57" s="154">
        <v>3</v>
      </c>
      <c r="G57" s="162" t="s">
        <v>27</v>
      </c>
      <c r="H57" s="162"/>
      <c r="I57" s="162" t="s">
        <v>125</v>
      </c>
      <c r="J57" s="162" t="str">
        <f t="shared" si="4"/>
        <v>COMISSIONADO</v>
      </c>
      <c r="K57" s="158">
        <v>2535.92</v>
      </c>
      <c r="L57" s="158"/>
      <c r="M57" s="158"/>
      <c r="N57" s="156">
        <f t="shared" si="2"/>
        <v>2535.92</v>
      </c>
      <c r="O57" s="157">
        <v>240.44</v>
      </c>
      <c r="P57" s="140">
        <f t="shared" si="3"/>
        <v>2295.48</v>
      </c>
      <c r="Q57" s="158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3.5" thickBot="1" x14ac:dyDescent="0.35">
      <c r="B58" s="159">
        <v>43</v>
      </c>
      <c r="C58" s="167" t="s">
        <v>126</v>
      </c>
      <c r="D58" s="160" t="s">
        <v>119</v>
      </c>
      <c r="E58" s="160" t="s">
        <v>118</v>
      </c>
      <c r="F58" s="161">
        <v>4</v>
      </c>
      <c r="G58" s="160" t="s">
        <v>27</v>
      </c>
      <c r="H58" s="160"/>
      <c r="I58" s="160" t="s">
        <v>127</v>
      </c>
      <c r="J58" s="160" t="str">
        <f t="shared" si="4"/>
        <v>COMISSIONADO</v>
      </c>
      <c r="K58" s="152">
        <v>1995.3</v>
      </c>
      <c r="L58" s="152"/>
      <c r="M58" s="152"/>
      <c r="N58" s="150">
        <f t="shared" si="2"/>
        <v>1995.3</v>
      </c>
      <c r="O58" s="151">
        <v>160.04</v>
      </c>
      <c r="P58" s="132">
        <f t="shared" si="3"/>
        <v>1835.26</v>
      </c>
      <c r="Q58" s="152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3">
      <c r="B59" s="17"/>
      <c r="C59" s="17"/>
      <c r="D59" s="17"/>
      <c r="E59" s="17"/>
      <c r="F59" s="3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3">
      <c r="B60" s="17"/>
      <c r="C60" s="17"/>
      <c r="D60" s="17"/>
      <c r="E60" s="17"/>
      <c r="F60" s="3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3">
      <c r="B61" s="17"/>
      <c r="C61" s="17"/>
      <c r="D61" s="17"/>
      <c r="E61" s="17"/>
      <c r="F61" s="3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>
        <f t="shared" ref="K143" si="5">K142</f>
        <v>0</v>
      </c>
      <c r="L143" s="17"/>
      <c r="M143" s="17"/>
      <c r="N143" s="17"/>
      <c r="O143" s="17">
        <f t="shared" ref="O143" si="6">SUM(L143:N143)</f>
        <v>0</v>
      </c>
      <c r="P143" s="17">
        <v>670.16</v>
      </c>
      <c r="Q143" s="17">
        <f t="shared" ref="Q143" si="7">O143-P143</f>
        <v>-670.16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2021-11-10T14:16:17Z</cp:lastPrinted>
  <dcterms:created xsi:type="dcterms:W3CDTF">2018-11-12T17:51:05Z</dcterms:created>
  <dcterms:modified xsi:type="dcterms:W3CDTF">2023-06-26T16:48:22Z</dcterms:modified>
</cp:coreProperties>
</file>