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ear\Documents\"/>
    </mc:Choice>
  </mc:AlternateContent>
  <xr:revisionPtr revIDLastSave="0" documentId="13_ncr:1_{559FC23C-469C-4C64-8AC0-8FFD0445A84B}" xr6:coauthVersionLast="47" xr6:coauthVersionMax="47" xr10:uidLastSave="{00000000-0000-0000-0000-000000000000}"/>
  <bookViews>
    <workbookView xWindow="-110" yWindow="-110" windowWidth="19420" windowHeight="10420" xr2:uid="{41C6AB40-5622-4481-A90C-D508756CA5F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1" l="1"/>
  <c r="P57" i="1" s="1"/>
  <c r="N56" i="1"/>
  <c r="P56" i="1" s="1"/>
  <c r="N55" i="1"/>
  <c r="P55" i="1" s="1"/>
  <c r="N54" i="1"/>
  <c r="P54" i="1" s="1"/>
  <c r="J54" i="1"/>
  <c r="J55" i="1" s="1"/>
  <c r="J56" i="1" s="1"/>
  <c r="J57" i="1" s="1"/>
  <c r="N53" i="1"/>
  <c r="P53" i="1" s="1"/>
  <c r="N52" i="1"/>
  <c r="P52" i="1" s="1"/>
  <c r="P51" i="1"/>
  <c r="N51" i="1"/>
  <c r="N50" i="1"/>
  <c r="P50" i="1" s="1"/>
  <c r="N49" i="1"/>
  <c r="P49" i="1" s="1"/>
  <c r="J49" i="1"/>
  <c r="J50" i="1" s="1"/>
  <c r="J51" i="1" s="1"/>
  <c r="J52" i="1" s="1"/>
  <c r="N48" i="1"/>
  <c r="P48" i="1" s="1"/>
  <c r="N47" i="1"/>
  <c r="N46" i="1"/>
  <c r="P46" i="1" s="1"/>
  <c r="N45" i="1"/>
  <c r="P45" i="1" s="1"/>
  <c r="N44" i="1"/>
  <c r="P44" i="1" s="1"/>
  <c r="P43" i="1"/>
  <c r="N42" i="1"/>
  <c r="P42" i="1" s="1"/>
  <c r="N41" i="1"/>
  <c r="P41" i="1" s="1"/>
  <c r="N37" i="1"/>
  <c r="P37" i="1" s="1"/>
  <c r="N36" i="1"/>
  <c r="P36" i="1" s="1"/>
  <c r="J36" i="1"/>
  <c r="N35" i="1"/>
  <c r="P35" i="1" s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P25" i="1" s="1"/>
  <c r="N24" i="1"/>
  <c r="P24" i="1" s="1"/>
  <c r="N23" i="1"/>
  <c r="P23" i="1" s="1"/>
  <c r="N22" i="1"/>
  <c r="P22" i="1" s="1"/>
  <c r="N21" i="1"/>
  <c r="P21" i="1" s="1"/>
  <c r="J21" i="1"/>
  <c r="J26" i="1" s="1"/>
  <c r="J31" i="1" s="1"/>
  <c r="N20" i="1"/>
  <c r="P20" i="1" s="1"/>
  <c r="N19" i="1"/>
  <c r="P19" i="1" s="1"/>
  <c r="J19" i="1"/>
  <c r="J24" i="1" s="1"/>
  <c r="J29" i="1" s="1"/>
  <c r="N18" i="1"/>
  <c r="P18" i="1" s="1"/>
  <c r="N17" i="1"/>
  <c r="P17" i="1" s="1"/>
  <c r="J17" i="1"/>
  <c r="J22" i="1" s="1"/>
  <c r="J27" i="1" s="1"/>
  <c r="N16" i="1"/>
  <c r="P16" i="1" s="1"/>
  <c r="J16" i="1"/>
  <c r="J15" i="1"/>
  <c r="J20" i="1" s="1"/>
  <c r="J25" i="1" s="1"/>
  <c r="J30" i="1" s="1"/>
  <c r="N14" i="1"/>
  <c r="P14" i="1" s="1"/>
  <c r="J14" i="1"/>
  <c r="N13" i="1"/>
  <c r="P13" i="1" s="1"/>
  <c r="J13" i="1"/>
  <c r="J18" i="1" s="1"/>
  <c r="J23" i="1" s="1"/>
  <c r="J28" i="1" s="1"/>
  <c r="F13" i="1"/>
  <c r="F14" i="1" s="1"/>
  <c r="F16" i="1" s="1"/>
  <c r="F17" i="1" s="1"/>
  <c r="N7" i="1"/>
  <c r="P7" i="1" s="1"/>
  <c r="J7" i="1"/>
  <c r="N6" i="1"/>
  <c r="P6" i="1" s="1"/>
  <c r="J6" i="1"/>
  <c r="F29" i="1" l="1"/>
  <c r="F22" i="1"/>
  <c r="F18" i="1"/>
  <c r="F21" i="1" l="1"/>
  <c r="F19" i="1"/>
  <c r="F25" i="1"/>
  <c r="F31" i="1"/>
  <c r="D41" i="1" s="1"/>
  <c r="D42" i="1" s="1"/>
  <c r="D43" i="1" s="1"/>
  <c r="D44" i="1" s="1"/>
  <c r="D45" i="1" s="1"/>
  <c r="D46" i="1" s="1"/>
  <c r="D47" i="1" s="1"/>
  <c r="D48" i="1" s="1"/>
  <c r="D49" i="1" s="1"/>
  <c r="F24" i="1"/>
  <c r="F26" i="1"/>
  <c r="F20" i="1"/>
  <c r="F28" i="1"/>
  <c r="F27" i="1" s="1"/>
  <c r="D50" i="1" l="1"/>
  <c r="D51" i="1"/>
  <c r="D52" i="1" s="1"/>
  <c r="E52" i="1" s="1"/>
  <c r="E49" i="1" l="1"/>
  <c r="E47" i="1"/>
  <c r="E45" i="1"/>
  <c r="E43" i="1"/>
  <c r="E41" i="1"/>
  <c r="E50" i="1"/>
  <c r="E48" i="1"/>
  <c r="E46" i="1"/>
  <c r="E44" i="1"/>
  <c r="E42" i="1"/>
  <c r="E51" i="1"/>
</calcChain>
</file>

<file path=xl/sharedStrings.xml><?xml version="1.0" encoding="utf-8"?>
<sst xmlns="http://schemas.openxmlformats.org/spreadsheetml/2006/main" count="254" uniqueCount="119">
  <si>
    <t>Remuneração dos Servidores/Comissionados CREA-AC</t>
  </si>
  <si>
    <t>JANEIRO</t>
  </si>
  <si>
    <t xml:space="preserve">SERVIDORES </t>
  </si>
  <si>
    <t>Nº  de ordem</t>
  </si>
  <si>
    <t>Funcionário</t>
  </si>
  <si>
    <t>NÍVEL (ATA)</t>
  </si>
  <si>
    <t>NÍVEL (MERECIMENTO)</t>
  </si>
  <si>
    <t>RCC</t>
  </si>
  <si>
    <t>Status</t>
  </si>
  <si>
    <t>C/H</t>
  </si>
  <si>
    <t>Cargo / Função</t>
  </si>
  <si>
    <t>Vinculo</t>
  </si>
  <si>
    <t>Salario Base</t>
  </si>
  <si>
    <t xml:space="preserve">Outras Verbas </t>
  </si>
  <si>
    <t>Gratificação</t>
  </si>
  <si>
    <t>Salario Bruto</t>
  </si>
  <si>
    <t>Descontos</t>
  </si>
  <si>
    <t>Salario Liquido</t>
  </si>
  <si>
    <t>Coluna1</t>
  </si>
  <si>
    <t>Luiz Lima Azevedo</t>
  </si>
  <si>
    <t>B</t>
  </si>
  <si>
    <t>........</t>
  </si>
  <si>
    <t>ATIVO</t>
  </si>
  <si>
    <t>Motorista</t>
  </si>
  <si>
    <t>Jerry Neri da Silva</t>
  </si>
  <si>
    <t>.........</t>
  </si>
  <si>
    <t>Mensageiro.</t>
  </si>
  <si>
    <t>MÉDIO</t>
  </si>
  <si>
    <t>Acelon da Silva Dias</t>
  </si>
  <si>
    <t>A</t>
  </si>
  <si>
    <t>AFASTADO</t>
  </si>
  <si>
    <t>Assist. Admin.</t>
  </si>
  <si>
    <t>CONCURSADO</t>
  </si>
  <si>
    <t>Aylla Barrozo de Paiva Moura</t>
  </si>
  <si>
    <t>ATIVA</t>
  </si>
  <si>
    <t>Assist. Admin/CHEGE SETACE</t>
  </si>
  <si>
    <t>Benedita Maria Santos Lima</t>
  </si>
  <si>
    <t>Assist.Admin.</t>
  </si>
  <si>
    <t>Ednelza Seixas Pereira</t>
  </si>
  <si>
    <t>Emerson de Souza Neri</t>
  </si>
  <si>
    <t>Assist.Admin/Gerente DEPAC</t>
  </si>
  <si>
    <t>Elvis da Costa Araujo</t>
  </si>
  <si>
    <t>Assist.Admin/ Chefe SETAP</t>
  </si>
  <si>
    <t>Frailley Antonio dos Reis Magalhães</t>
  </si>
  <si>
    <t xml:space="preserve">ATIVO </t>
  </si>
  <si>
    <t>Luzia Maria Camelo de Lima</t>
  </si>
  <si>
    <t>Assist.Admin/ Chefe SETAPLE</t>
  </si>
  <si>
    <t>Maria Antonia Rocha Dias Moura</t>
  </si>
  <si>
    <t>Fiscal</t>
  </si>
  <si>
    <t>Maria Arruda de Carvalho</t>
  </si>
  <si>
    <t>Assist.Admin/Chefe DEPREC</t>
  </si>
  <si>
    <t>Miguel Angel da Silva Velasquez</t>
  </si>
  <si>
    <t>Assist.Admin/Chefe DEPTARC</t>
  </si>
  <si>
    <t>Natan Torrejon Valente</t>
  </si>
  <si>
    <t>Assist.Admin/Gerente DEPAD</t>
  </si>
  <si>
    <t>Niilcielen Figueiras de Souza</t>
  </si>
  <si>
    <t>Pamyla Terezinha T. do Nascimento</t>
  </si>
  <si>
    <t>Ranieri Nascimento de Albuquerque</t>
  </si>
  <si>
    <t>Assist.Admin/Gerente DEPFI</t>
  </si>
  <si>
    <t>Rosangela Queiroz Rodrigues Idoino</t>
  </si>
  <si>
    <t>Assist.Admini.</t>
  </si>
  <si>
    <t>Sara Rodrigues Braga</t>
  </si>
  <si>
    <t>Assist.Admin/ Chefe.......</t>
  </si>
  <si>
    <t>Uyara Lima Braga</t>
  </si>
  <si>
    <t>Assist.Admin/ Chefe SETAL</t>
  </si>
  <si>
    <t>Vanessa Luana Alves de Assis</t>
  </si>
  <si>
    <t>Assist.Admin/ Gerente DEPPLANP</t>
  </si>
  <si>
    <t>Weliton Ribeiro de Andrade</t>
  </si>
  <si>
    <t>SUPERIOR</t>
  </si>
  <si>
    <t>Geovanni  Cavalcante Fontenele</t>
  </si>
  <si>
    <t>......</t>
  </si>
  <si>
    <t>Analista</t>
  </si>
  <si>
    <t>Josiel Cosmo Liberalino Maia</t>
  </si>
  <si>
    <t>Analista/Gerente TI</t>
  </si>
  <si>
    <t>Marcelo Ferreira Pessoa</t>
  </si>
  <si>
    <t>CESSÃO</t>
  </si>
  <si>
    <t xml:space="preserve">COMISSIONADOS </t>
  </si>
  <si>
    <t>Adriana Saraiva da Silva</t>
  </si>
  <si>
    <t>Chefe de Gabinete</t>
  </si>
  <si>
    <t>COMISSIONADO</t>
  </si>
  <si>
    <t>Arnaldo de Melo Junior</t>
  </si>
  <si>
    <t xml:space="preserve">Superintendente Tecnico </t>
  </si>
  <si>
    <t>Anna Kamila Rodrigues da Silva</t>
  </si>
  <si>
    <t>Assessora de Gabinete</t>
  </si>
  <si>
    <t>Daniel Lobato Gonçalves Miranda</t>
  </si>
  <si>
    <t>Assessora de Comunicação</t>
  </si>
  <si>
    <t>Erisvando Oliveira De Medeiros</t>
  </si>
  <si>
    <t>Controlador Interno</t>
  </si>
  <si>
    <t>Janaina da Silva Nogueira</t>
  </si>
  <si>
    <t>Contencioso Judicial</t>
  </si>
  <si>
    <t>Marilene Fernandes de Oliveira</t>
  </si>
  <si>
    <t>Financeiro</t>
  </si>
  <si>
    <t xml:space="preserve">Marcos Jose Menezes da Rocha </t>
  </si>
  <si>
    <t>Contabilidade</t>
  </si>
  <si>
    <t>Ronaldo de Queiroz Costa Sobrinho</t>
  </si>
  <si>
    <t>Assessor Parlamentar</t>
  </si>
  <si>
    <t xml:space="preserve">                                                          </t>
  </si>
  <si>
    <t xml:space="preserve">Rosiane Alves Sales Canizio </t>
  </si>
  <si>
    <t xml:space="preserve">Recursos Humanos </t>
  </si>
  <si>
    <t>Vnderlei Freitas valente</t>
  </si>
  <si>
    <t xml:space="preserve">Procurador Jurídico </t>
  </si>
  <si>
    <t>José Herivelto de Holanda Trindade</t>
  </si>
  <si>
    <t>Superintendente Administrativo</t>
  </si>
  <si>
    <t>Debora Gondim Do Rego</t>
  </si>
  <si>
    <t>Ismael Davi Freitas Maia da Silveira</t>
  </si>
  <si>
    <t>Rafael da Silva Gomes</t>
  </si>
  <si>
    <t>Sara Yvelin Arauho Craveiro</t>
  </si>
  <si>
    <t xml:space="preserve">     ATIVO</t>
  </si>
  <si>
    <t xml:space="preserve">      ATIVO</t>
  </si>
  <si>
    <t>ASSESSOR DE GABINETE</t>
  </si>
  <si>
    <t xml:space="preserve">                       CHEFE DE APOIO AO SETALPE</t>
  </si>
  <si>
    <t xml:space="preserve">     CHEFE DO ATEND.  SETAP</t>
  </si>
  <si>
    <t>LUIZ EDUARDO LESSA DA MOTA</t>
  </si>
  <si>
    <t>...........</t>
  </si>
  <si>
    <t>............</t>
  </si>
  <si>
    <t>.............</t>
  </si>
  <si>
    <t>..........</t>
  </si>
  <si>
    <t>COMISSÃO SUP. TÉCNICA</t>
  </si>
  <si>
    <t>SECRETARIA DA SUPTEC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</si>
</sst>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#,##0.00;[Red]\-&quot;R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3"/>
      <name val="Calibri"/>
      <family val="2"/>
      <scheme val="minor"/>
    </font>
    <font>
      <b/>
      <sz val="8"/>
      <color theme="4" tint="-0.249977111117893"/>
      <name val="Segoe UI"/>
      <family val="2"/>
    </font>
    <font>
      <b/>
      <sz val="7"/>
      <color theme="0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left" vertical="top"/>
    </xf>
    <xf numFmtId="0" fontId="4" fillId="0" borderId="0" xfId="0" quotePrefix="1" applyFont="1" applyAlignment="1">
      <alignment horizontal="left" vertical="top" wrapText="1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6" fillId="2" borderId="6" xfId="3" applyFont="1" applyBorder="1" applyAlignment="1" applyProtection="1">
      <alignment horizontal="center" vertical="center"/>
      <protection locked="0"/>
    </xf>
    <xf numFmtId="0" fontId="6" fillId="2" borderId="7" xfId="3" applyFont="1" applyBorder="1" applyAlignment="1" applyProtection="1">
      <alignment horizontal="center" vertical="center"/>
      <protection locked="0"/>
    </xf>
    <xf numFmtId="0" fontId="6" fillId="0" borderId="16" xfId="3" applyFont="1" applyFill="1" applyBorder="1" applyAlignment="1" applyProtection="1">
      <alignment horizontal="center" vertical="center"/>
      <protection locked="0"/>
    </xf>
    <xf numFmtId="0" fontId="6" fillId="0" borderId="7" xfId="3" applyFont="1" applyFill="1" applyBorder="1" applyAlignment="1" applyProtection="1">
      <alignment horizontal="center" vertical="center"/>
      <protection locked="0"/>
    </xf>
    <xf numFmtId="0" fontId="6" fillId="4" borderId="0" xfId="3" applyFont="1" applyFill="1" applyBorder="1" applyAlignment="1" applyProtection="1">
      <alignment vertical="center"/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9" fillId="5" borderId="9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9" fillId="5" borderId="11" xfId="0" applyFont="1" applyFill="1" applyBorder="1" applyAlignment="1" applyProtection="1">
      <alignment horizontal="center" vertical="center" wrapText="1"/>
      <protection locked="0"/>
    </xf>
    <xf numFmtId="1" fontId="10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11" fillId="4" borderId="11" xfId="0" applyNumberFormat="1" applyFont="1" applyFill="1" applyBorder="1" applyAlignment="1" applyProtection="1">
      <alignment horizontal="center" vertical="center" shrinkToFit="1"/>
      <protection locked="0"/>
    </xf>
    <xf numFmtId="1" fontId="10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44" fontId="5" fillId="4" borderId="11" xfId="1" applyFont="1" applyFill="1" applyBorder="1" applyAlignment="1" applyProtection="1">
      <alignment horizontal="center" vertical="center" wrapText="1"/>
      <protection locked="0"/>
    </xf>
    <xf numFmtId="44" fontId="10" fillId="4" borderId="11" xfId="1" applyFont="1" applyFill="1" applyBorder="1" applyAlignment="1" applyProtection="1">
      <alignment horizontal="center" vertical="center" wrapText="1"/>
      <protection locked="0"/>
    </xf>
    <xf numFmtId="44" fontId="10" fillId="4" borderId="11" xfId="1" applyFont="1" applyFill="1" applyBorder="1" applyAlignment="1" applyProtection="1">
      <alignment horizontal="center" vertical="center" wrapText="1"/>
    </xf>
    <xf numFmtId="44" fontId="5" fillId="4" borderId="4" xfId="1" applyFont="1" applyFill="1" applyBorder="1" applyAlignment="1" applyProtection="1">
      <alignment horizontal="center" vertical="center" wrapText="1"/>
    </xf>
    <xf numFmtId="1" fontId="10" fillId="3" borderId="4" xfId="0" applyNumberFormat="1" applyFont="1" applyFill="1" applyBorder="1" applyAlignment="1" applyProtection="1">
      <alignment horizontal="center" vertical="center" shrinkToFit="1"/>
      <protection locked="0"/>
    </xf>
    <xf numFmtId="1" fontId="11" fillId="3" borderId="11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44" fontId="5" fillId="3" borderId="11" xfId="1" applyFont="1" applyFill="1" applyBorder="1" applyAlignment="1" applyProtection="1">
      <alignment horizontal="center" vertical="center" wrapText="1"/>
      <protection locked="0"/>
    </xf>
    <xf numFmtId="44" fontId="10" fillId="3" borderId="11" xfId="1" applyFont="1" applyFill="1" applyBorder="1" applyAlignment="1" applyProtection="1">
      <alignment horizontal="center" vertical="center" wrapText="1"/>
      <protection locked="0"/>
    </xf>
    <xf numFmtId="44" fontId="10" fillId="3" borderId="11" xfId="1" applyFont="1" applyFill="1" applyBorder="1" applyAlignment="1" applyProtection="1">
      <alignment horizontal="center" vertical="center" wrapText="1"/>
    </xf>
    <xf numFmtId="44" fontId="5" fillId="3" borderId="4" xfId="1" applyFont="1" applyFill="1" applyBorder="1" applyAlignment="1" applyProtection="1">
      <alignment horizontal="center" vertical="center" wrapText="1"/>
    </xf>
    <xf numFmtId="44" fontId="10" fillId="4" borderId="11" xfId="1" quotePrefix="1" applyFont="1" applyFill="1" applyBorder="1" applyAlignment="1" applyProtection="1">
      <alignment horizontal="center" vertical="center" wrapText="1"/>
      <protection locked="0"/>
    </xf>
    <xf numFmtId="1" fontId="10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10" fillId="4" borderId="0" xfId="0" applyNumberFormat="1" applyFont="1" applyFill="1" applyAlignment="1" applyProtection="1">
      <alignment horizontal="center" vertical="top" shrinkToFit="1"/>
      <protection locked="0"/>
    </xf>
    <xf numFmtId="0" fontId="5" fillId="4" borderId="0" xfId="0" applyFont="1" applyFill="1" applyAlignment="1" applyProtection="1">
      <alignment vertical="top"/>
      <protection locked="0"/>
    </xf>
    <xf numFmtId="1" fontId="11" fillId="4" borderId="0" xfId="0" applyNumberFormat="1" applyFont="1" applyFill="1" applyAlignment="1" applyProtection="1">
      <alignment horizontal="center" vertical="top" shrinkToFit="1"/>
      <protection locked="0"/>
    </xf>
    <xf numFmtId="0" fontId="5" fillId="4" borderId="0" xfId="0" applyFont="1" applyFill="1" applyAlignment="1" applyProtection="1">
      <alignment horizontal="center" vertical="top" wrapText="1"/>
      <protection locked="0"/>
    </xf>
    <xf numFmtId="44" fontId="5" fillId="4" borderId="0" xfId="1" applyFont="1" applyFill="1" applyBorder="1" applyAlignment="1" applyProtection="1">
      <alignment horizontal="left" vertical="top" wrapText="1"/>
      <protection locked="0"/>
    </xf>
    <xf numFmtId="44" fontId="10" fillId="4" borderId="0" xfId="1" applyFont="1" applyFill="1" applyBorder="1" applyAlignment="1" applyProtection="1">
      <alignment horizontal="left" vertical="center" wrapText="1"/>
      <protection locked="0"/>
    </xf>
    <xf numFmtId="44" fontId="10" fillId="4" borderId="0" xfId="1" applyFont="1" applyFill="1" applyBorder="1" applyAlignment="1" applyProtection="1">
      <alignment horizontal="left" vertical="center" wrapText="1"/>
    </xf>
    <xf numFmtId="44" fontId="5" fillId="4" borderId="0" xfId="1" applyFont="1" applyFill="1" applyBorder="1" applyAlignment="1" applyProtection="1">
      <alignment vertical="top" wrapText="1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1" fontId="10" fillId="4" borderId="20" xfId="0" applyNumberFormat="1" applyFont="1" applyFill="1" applyBorder="1" applyAlignment="1" applyProtection="1">
      <alignment horizontal="center" vertical="top" shrinkToFit="1"/>
      <protection locked="0"/>
    </xf>
    <xf numFmtId="0" fontId="5" fillId="4" borderId="20" xfId="0" applyFont="1" applyFill="1" applyBorder="1" applyAlignment="1" applyProtection="1">
      <alignment vertical="top"/>
      <protection locked="0"/>
    </xf>
    <xf numFmtId="1" fontId="11" fillId="4" borderId="20" xfId="0" applyNumberFormat="1" applyFont="1" applyFill="1" applyBorder="1" applyAlignment="1" applyProtection="1">
      <alignment horizontal="center" vertical="top" shrinkToFit="1"/>
      <protection locked="0"/>
    </xf>
    <xf numFmtId="0" fontId="5" fillId="4" borderId="20" xfId="0" applyFont="1" applyFill="1" applyBorder="1" applyAlignment="1" applyProtection="1">
      <alignment horizontal="center" vertical="top" wrapText="1"/>
      <protection locked="0"/>
    </xf>
    <xf numFmtId="44" fontId="5" fillId="4" borderId="20" xfId="1" applyFont="1" applyFill="1" applyBorder="1" applyAlignment="1" applyProtection="1">
      <alignment horizontal="left" vertical="top" wrapText="1"/>
      <protection locked="0"/>
    </xf>
    <xf numFmtId="44" fontId="10" fillId="4" borderId="20" xfId="1" applyFont="1" applyFill="1" applyBorder="1" applyAlignment="1" applyProtection="1">
      <alignment horizontal="left" vertical="center" wrapText="1"/>
      <protection locked="0"/>
    </xf>
    <xf numFmtId="44" fontId="10" fillId="4" borderId="20" xfId="1" applyFont="1" applyFill="1" applyBorder="1" applyAlignment="1" applyProtection="1">
      <alignment horizontal="left" vertical="center" wrapText="1"/>
    </xf>
    <xf numFmtId="44" fontId="5" fillId="4" borderId="20" xfId="1" applyFont="1" applyFill="1" applyBorder="1" applyAlignment="1" applyProtection="1">
      <alignment vertical="top" wrapText="1"/>
    </xf>
    <xf numFmtId="1" fontId="10" fillId="0" borderId="0" xfId="0" applyNumberFormat="1" applyFont="1" applyAlignment="1" applyProtection="1">
      <alignment horizontal="center" vertical="top" shrinkToFit="1"/>
      <protection locked="0"/>
    </xf>
    <xf numFmtId="0" fontId="5" fillId="0" borderId="0" xfId="0" quotePrefix="1" applyFont="1" applyAlignment="1" applyProtection="1">
      <alignment horizontal="left" vertical="top" wrapText="1"/>
      <protection locked="0"/>
    </xf>
    <xf numFmtId="1" fontId="11" fillId="0" borderId="0" xfId="0" applyNumberFormat="1" applyFont="1" applyAlignment="1" applyProtection="1">
      <alignment horizontal="center" vertical="top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1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164" fontId="10" fillId="0" borderId="0" xfId="1" applyNumberFormat="1" applyFont="1" applyFill="1" applyBorder="1" applyAlignment="1" applyProtection="1">
      <alignment horizontal="left" vertical="top" shrinkToFi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5" fillId="7" borderId="20" xfId="0" applyFont="1" applyFill="1" applyBorder="1" applyAlignment="1" applyProtection="1">
      <alignment horizontal="left" vertical="top" wrapText="1"/>
      <protection locked="0"/>
    </xf>
    <xf numFmtId="44" fontId="5" fillId="4" borderId="20" xfId="1" applyFont="1" applyFill="1" applyBorder="1" applyAlignment="1" applyProtection="1">
      <alignment horizontal="center" vertical="top" wrapText="1"/>
      <protection locked="0"/>
    </xf>
    <xf numFmtId="44" fontId="10" fillId="4" borderId="20" xfId="1" applyFont="1" applyFill="1" applyBorder="1" applyAlignment="1" applyProtection="1">
      <alignment horizontal="center" vertical="center" wrapText="1"/>
      <protection locked="0"/>
    </xf>
    <xf numFmtId="44" fontId="10" fillId="4" borderId="20" xfId="1" applyFont="1" applyFill="1" applyBorder="1" applyAlignment="1" applyProtection="1">
      <alignment horizontal="center" vertical="center" wrapText="1"/>
    </xf>
    <xf numFmtId="44" fontId="5" fillId="4" borderId="20" xfId="1" applyFont="1" applyFill="1" applyBorder="1" applyAlignment="1" applyProtection="1">
      <alignment horizontal="center" vertical="top" wrapText="1"/>
    </xf>
    <xf numFmtId="44" fontId="10" fillId="4" borderId="20" xfId="1" quotePrefix="1" applyFont="1" applyFill="1" applyBorder="1" applyAlignment="1" applyProtection="1">
      <alignment horizontal="center" vertical="center" wrapText="1"/>
      <protection locked="0"/>
    </xf>
    <xf numFmtId="44" fontId="10" fillId="8" borderId="20" xfId="1" applyFont="1" applyFill="1" applyBorder="1" applyAlignment="1" applyProtection="1">
      <alignment horizontal="center" vertical="center" wrapText="1"/>
      <protection locked="0"/>
    </xf>
    <xf numFmtId="44" fontId="5" fillId="8" borderId="20" xfId="1" applyFont="1" applyFill="1" applyBorder="1" applyAlignment="1" applyProtection="1">
      <alignment horizontal="center" vertical="top" wrapText="1"/>
    </xf>
    <xf numFmtId="4" fontId="5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0" fillId="4" borderId="20" xfId="0" applyFont="1" applyFill="1" applyBorder="1" applyAlignment="1" applyProtection="1">
      <alignment horizontal="center" vertical="top"/>
      <protection locked="0"/>
    </xf>
    <xf numFmtId="1" fontId="11" fillId="4" borderId="20" xfId="0" applyNumberFormat="1" applyFont="1" applyFill="1" applyBorder="1" applyAlignment="1" applyProtection="1">
      <alignment horizontal="center" vertical="top"/>
      <protection locked="0"/>
    </xf>
    <xf numFmtId="0" fontId="11" fillId="4" borderId="20" xfId="0" applyFont="1" applyFill="1" applyBorder="1" applyAlignment="1" applyProtection="1">
      <alignment horizontal="center" vertical="top"/>
      <protection locked="0"/>
    </xf>
    <xf numFmtId="44" fontId="10" fillId="4" borderId="20" xfId="1" applyFont="1" applyFill="1" applyBorder="1" applyAlignment="1" applyProtection="1">
      <alignment horizontal="center" vertical="top"/>
      <protection locked="0"/>
    </xf>
    <xf numFmtId="44" fontId="7" fillId="0" borderId="20" xfId="1" applyFont="1" applyBorder="1" applyAlignment="1" applyProtection="1">
      <alignment horizontal="center" vertical="top"/>
      <protection locked="0"/>
    </xf>
    <xf numFmtId="0" fontId="7" fillId="8" borderId="20" xfId="0" applyFont="1" applyFill="1" applyBorder="1" applyAlignment="1" applyProtection="1">
      <alignment vertical="top"/>
      <protection locked="0"/>
    </xf>
    <xf numFmtId="44" fontId="7" fillId="8" borderId="20" xfId="1" applyFont="1" applyFill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7" fillId="8" borderId="20" xfId="0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12" fillId="0" borderId="0" xfId="2" applyFont="1" applyFill="1" applyBorder="1" applyAlignment="1" applyProtection="1">
      <alignment vertical="top"/>
      <protection locked="0"/>
    </xf>
    <xf numFmtId="17" fontId="12" fillId="0" borderId="1" xfId="2" applyNumberFormat="1" applyFont="1" applyFill="1" applyAlignment="1" applyProtection="1">
      <alignment vertical="top"/>
      <protection locked="0"/>
    </xf>
    <xf numFmtId="0" fontId="13" fillId="0" borderId="2" xfId="0" applyFont="1" applyBorder="1" applyAlignment="1" applyProtection="1">
      <alignment horizontal="left" vertical="top"/>
      <protection locked="0"/>
    </xf>
    <xf numFmtId="0" fontId="6" fillId="0" borderId="0" xfId="3" applyFont="1" applyFill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1" fontId="10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vertical="center"/>
      <protection locked="0"/>
    </xf>
    <xf numFmtId="1" fontId="11" fillId="0" borderId="13" xfId="0" applyNumberFormat="1" applyFont="1" applyBorder="1" applyAlignment="1" applyProtection="1">
      <alignment horizontal="center" vertical="center" shrinkToFit="1"/>
      <protection locked="0"/>
    </xf>
    <xf numFmtId="1" fontId="10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4" fontId="5" fillId="0" borderId="13" xfId="1" applyFont="1" applyFill="1" applyBorder="1" applyAlignment="1" applyProtection="1">
      <alignment horizontal="left" vertical="center" wrapText="1"/>
      <protection locked="0"/>
    </xf>
    <xf numFmtId="44" fontId="10" fillId="0" borderId="13" xfId="1" applyFont="1" applyFill="1" applyBorder="1" applyAlignment="1" applyProtection="1">
      <alignment horizontal="left" vertical="center" wrapText="1"/>
      <protection locked="0"/>
    </xf>
    <xf numFmtId="44" fontId="10" fillId="0" borderId="13" xfId="1" applyFont="1" applyFill="1" applyBorder="1" applyAlignment="1" applyProtection="1">
      <alignment horizontal="left" vertical="center" wrapText="1"/>
    </xf>
    <xf numFmtId="44" fontId="5" fillId="0" borderId="12" xfId="1" applyFont="1" applyFill="1" applyBorder="1" applyAlignment="1" applyProtection="1">
      <alignment vertical="center" wrapText="1"/>
    </xf>
    <xf numFmtId="1" fontId="10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vertical="center"/>
      <protection locked="0"/>
    </xf>
    <xf numFmtId="1" fontId="11" fillId="0" borderId="15" xfId="0" applyNumberFormat="1" applyFont="1" applyBorder="1" applyAlignment="1" applyProtection="1">
      <alignment horizontal="center" vertical="center" shrinkToFit="1"/>
      <protection locked="0"/>
    </xf>
    <xf numFmtId="1" fontId="11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" fontId="10" fillId="0" borderId="17" xfId="0" applyNumberFormat="1" applyFont="1" applyBorder="1" applyAlignment="1" applyProtection="1">
      <alignment horizontal="center" vertical="center" shrinkToFit="1"/>
      <protection locked="0"/>
    </xf>
    <xf numFmtId="1" fontId="10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4" fontId="5" fillId="0" borderId="18" xfId="1" applyFont="1" applyFill="1" applyBorder="1" applyAlignment="1" applyProtection="1">
      <alignment horizontal="left" vertical="center" wrapText="1"/>
      <protection locked="0"/>
    </xf>
    <xf numFmtId="44" fontId="10" fillId="0" borderId="18" xfId="1" applyFont="1" applyFill="1" applyBorder="1" applyAlignment="1" applyProtection="1">
      <alignment horizontal="left" vertical="center" wrapText="1"/>
      <protection locked="0"/>
    </xf>
    <xf numFmtId="44" fontId="5" fillId="0" borderId="18" xfId="1" applyFont="1" applyFill="1" applyBorder="1" applyAlignment="1" applyProtection="1">
      <alignment vertical="center" wrapText="1"/>
      <protection locked="0"/>
    </xf>
    <xf numFmtId="44" fontId="10" fillId="0" borderId="19" xfId="1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vertical="center" wrapText="1"/>
      <protection locked="0"/>
    </xf>
    <xf numFmtId="1" fontId="10" fillId="9" borderId="20" xfId="0" applyNumberFormat="1" applyFont="1" applyFill="1" applyBorder="1" applyAlignment="1" applyProtection="1">
      <alignment horizontal="center" vertical="top" shrinkToFit="1"/>
      <protection locked="0"/>
    </xf>
    <xf numFmtId="0" fontId="5" fillId="9" borderId="20" xfId="0" applyFont="1" applyFill="1" applyBorder="1" applyAlignment="1" applyProtection="1">
      <alignment vertical="top"/>
      <protection locked="0"/>
    </xf>
    <xf numFmtId="1" fontId="11" fillId="9" borderId="20" xfId="0" applyNumberFormat="1" applyFont="1" applyFill="1" applyBorder="1" applyAlignment="1" applyProtection="1">
      <alignment horizontal="center" vertical="top" shrinkToFit="1"/>
      <protection locked="0"/>
    </xf>
    <xf numFmtId="0" fontId="5" fillId="9" borderId="20" xfId="0" applyFont="1" applyFill="1" applyBorder="1" applyAlignment="1" applyProtection="1">
      <alignment horizontal="center" vertical="top" wrapText="1"/>
      <protection locked="0"/>
    </xf>
    <xf numFmtId="44" fontId="5" fillId="9" borderId="20" xfId="1" applyFont="1" applyFill="1" applyBorder="1" applyAlignment="1" applyProtection="1">
      <alignment horizontal="center" vertical="top" wrapText="1"/>
      <protection locked="0"/>
    </xf>
    <xf numFmtId="44" fontId="10" fillId="9" borderId="20" xfId="1" applyFont="1" applyFill="1" applyBorder="1" applyAlignment="1" applyProtection="1">
      <alignment horizontal="center" vertical="center" wrapText="1"/>
      <protection locked="0"/>
    </xf>
    <xf numFmtId="44" fontId="10" fillId="9" borderId="20" xfId="1" applyFont="1" applyFill="1" applyBorder="1" applyAlignment="1" applyProtection="1">
      <alignment horizontal="center" vertical="center" wrapText="1"/>
    </xf>
    <xf numFmtId="4" fontId="5" fillId="9" borderId="20" xfId="0" applyNumberFormat="1" applyFont="1" applyFill="1" applyBorder="1" applyAlignment="1" applyProtection="1">
      <alignment horizontal="center" vertical="top" wrapText="1"/>
      <protection locked="0"/>
    </xf>
    <xf numFmtId="44" fontId="5" fillId="9" borderId="20" xfId="1" applyFont="1" applyFill="1" applyBorder="1" applyAlignment="1" applyProtection="1">
      <alignment horizontal="left" vertical="top" wrapText="1"/>
      <protection locked="0"/>
    </xf>
    <xf numFmtId="44" fontId="10" fillId="9" borderId="20" xfId="1" applyFont="1" applyFill="1" applyBorder="1" applyAlignment="1" applyProtection="1">
      <alignment horizontal="left" vertical="center" wrapText="1"/>
      <protection locked="0"/>
    </xf>
    <xf numFmtId="44" fontId="10" fillId="9" borderId="20" xfId="1" applyFont="1" applyFill="1" applyBorder="1" applyAlignment="1" applyProtection="1">
      <alignment horizontal="left" vertical="center" wrapText="1"/>
    </xf>
    <xf numFmtId="44" fontId="5" fillId="9" borderId="20" xfId="1" applyFont="1" applyFill="1" applyBorder="1" applyAlignment="1" applyProtection="1">
      <alignment vertical="top" wrapText="1"/>
    </xf>
    <xf numFmtId="44" fontId="10" fillId="9" borderId="20" xfId="1" quotePrefix="1" applyFont="1" applyFill="1" applyBorder="1" applyAlignment="1" applyProtection="1">
      <alignment horizontal="center" vertical="center" wrapText="1"/>
      <protection locked="0"/>
    </xf>
    <xf numFmtId="1" fontId="10" fillId="9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9" borderId="11" xfId="0" applyFont="1" applyFill="1" applyBorder="1" applyAlignment="1" applyProtection="1">
      <alignment vertical="center"/>
      <protection locked="0"/>
    </xf>
    <xf numFmtId="1" fontId="11" fillId="9" borderId="11" xfId="0" applyNumberFormat="1" applyFont="1" applyFill="1" applyBorder="1" applyAlignment="1" applyProtection="1">
      <alignment horizontal="center" vertical="center" shrinkToFit="1"/>
      <protection locked="0"/>
    </xf>
    <xf numFmtId="1" fontId="10" fillId="9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9" borderId="11" xfId="0" applyFont="1" applyFill="1" applyBorder="1" applyAlignment="1" applyProtection="1">
      <alignment horizontal="center" vertical="center" wrapText="1"/>
      <protection locked="0"/>
    </xf>
    <xf numFmtId="0" fontId="5" fillId="9" borderId="11" xfId="0" quotePrefix="1" applyFont="1" applyFill="1" applyBorder="1" applyAlignment="1" applyProtection="1">
      <alignment horizontal="center" vertical="center" wrapText="1"/>
      <protection locked="0"/>
    </xf>
    <xf numFmtId="44" fontId="5" fillId="9" borderId="11" xfId="1" applyFont="1" applyFill="1" applyBorder="1" applyAlignment="1" applyProtection="1">
      <alignment horizontal="left" vertical="center" wrapText="1"/>
      <protection locked="0"/>
    </xf>
    <xf numFmtId="44" fontId="10" fillId="9" borderId="11" xfId="1" applyFont="1" applyFill="1" applyBorder="1" applyAlignment="1" applyProtection="1">
      <alignment horizontal="right" vertical="center" shrinkToFit="1"/>
      <protection locked="0"/>
    </xf>
    <xf numFmtId="44" fontId="10" fillId="9" borderId="11" xfId="1" applyFont="1" applyFill="1" applyBorder="1" applyAlignment="1" applyProtection="1">
      <alignment horizontal="left" vertical="center" wrapText="1"/>
    </xf>
    <xf numFmtId="44" fontId="10" fillId="9" borderId="11" xfId="1" applyFont="1" applyFill="1" applyBorder="1" applyAlignment="1" applyProtection="1">
      <alignment horizontal="left" vertical="center" wrapText="1"/>
      <protection locked="0"/>
    </xf>
    <xf numFmtId="44" fontId="5" fillId="9" borderId="4" xfId="1" applyFont="1" applyFill="1" applyBorder="1" applyAlignment="1" applyProtection="1">
      <alignment vertical="center" wrapText="1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44" fontId="16" fillId="0" borderId="20" xfId="1" applyFont="1" applyBorder="1" applyAlignment="1" applyProtection="1">
      <alignment horizontal="center" vertical="center" wrapText="1"/>
      <protection locked="0"/>
    </xf>
    <xf numFmtId="44" fontId="16" fillId="4" borderId="20" xfId="1" applyFont="1" applyFill="1" applyBorder="1" applyAlignment="1" applyProtection="1">
      <alignment horizontal="center" vertical="center" wrapText="1"/>
    </xf>
    <xf numFmtId="44" fontId="16" fillId="4" borderId="20" xfId="1" applyFont="1" applyFill="1" applyBorder="1" applyAlignment="1" applyProtection="1">
      <alignment horizontal="center" vertical="center" wrapText="1"/>
      <protection locked="0"/>
    </xf>
    <xf numFmtId="44" fontId="16" fillId="4" borderId="20" xfId="1" applyFont="1" applyFill="1" applyBorder="1" applyAlignment="1" applyProtection="1">
      <alignment horizontal="center" vertical="top" wrapText="1"/>
    </xf>
    <xf numFmtId="0" fontId="18" fillId="8" borderId="20" xfId="0" applyFont="1" applyFill="1" applyBorder="1" applyAlignment="1" applyProtection="1">
      <alignment horizontal="center" vertical="top"/>
      <protection locked="0"/>
    </xf>
    <xf numFmtId="44" fontId="18" fillId="8" borderId="20" xfId="1" applyFont="1" applyFill="1" applyBorder="1" applyAlignment="1" applyProtection="1">
      <alignment horizontal="center" vertical="top"/>
      <protection locked="0"/>
    </xf>
    <xf numFmtId="44" fontId="16" fillId="8" borderId="20" xfId="1" applyFont="1" applyFill="1" applyBorder="1" applyAlignment="1" applyProtection="1">
      <alignment horizontal="center" vertical="center" wrapText="1"/>
    </xf>
    <xf numFmtId="44" fontId="16" fillId="8" borderId="20" xfId="1" applyFont="1" applyFill="1" applyBorder="1" applyAlignment="1" applyProtection="1">
      <alignment horizontal="center" vertical="center" wrapText="1"/>
      <protection locked="0"/>
    </xf>
    <xf numFmtId="44" fontId="16" fillId="8" borderId="20" xfId="1" applyFont="1" applyFill="1" applyBorder="1" applyAlignment="1" applyProtection="1">
      <alignment horizontal="center" vertical="top" wrapText="1"/>
    </xf>
    <xf numFmtId="0" fontId="18" fillId="0" borderId="20" xfId="0" applyFont="1" applyBorder="1" applyAlignment="1" applyProtection="1">
      <alignment horizontal="center" vertical="top"/>
      <protection locked="0"/>
    </xf>
    <xf numFmtId="0" fontId="19" fillId="0" borderId="20" xfId="0" applyFont="1" applyBorder="1" applyAlignment="1" applyProtection="1">
      <alignment horizontal="center" vertical="top"/>
      <protection locked="0"/>
    </xf>
    <xf numFmtId="0" fontId="19" fillId="8" borderId="20" xfId="0" applyFont="1" applyFill="1" applyBorder="1" applyAlignment="1" applyProtection="1">
      <alignment horizontal="center" vertical="top"/>
      <protection locked="0"/>
    </xf>
    <xf numFmtId="0" fontId="20" fillId="4" borderId="20" xfId="0" applyFont="1" applyFill="1" applyBorder="1" applyAlignment="1" applyProtection="1">
      <alignment horizontal="left" vertical="top" wrapText="1"/>
      <protection locked="0"/>
    </xf>
    <xf numFmtId="0" fontId="20" fillId="9" borderId="20" xfId="0" applyFont="1" applyFill="1" applyBorder="1" applyAlignment="1" applyProtection="1">
      <alignment horizontal="left" vertical="top" wrapText="1"/>
      <protection locked="0"/>
    </xf>
    <xf numFmtId="0" fontId="11" fillId="4" borderId="20" xfId="0" applyFont="1" applyFill="1" applyBorder="1" applyAlignment="1" applyProtection="1">
      <alignment horizontal="left" vertical="top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9" fillId="8" borderId="20" xfId="0" applyFont="1" applyFill="1" applyBorder="1" applyAlignment="1" applyProtection="1">
      <alignment horizontal="left" vertical="top"/>
      <protection locked="0"/>
    </xf>
    <xf numFmtId="0" fontId="19" fillId="0" borderId="20" xfId="0" applyFont="1" applyBorder="1" applyAlignment="1" applyProtection="1">
      <alignment horizontal="left" vertical="top"/>
      <protection locked="0"/>
    </xf>
    <xf numFmtId="0" fontId="20" fillId="9" borderId="20" xfId="0" quotePrefix="1" applyFont="1" applyFill="1" applyBorder="1" applyAlignment="1" applyProtection="1">
      <alignment horizontal="left" vertical="top" wrapText="1"/>
      <protection locked="0"/>
    </xf>
    <xf numFmtId="0" fontId="6" fillId="2" borderId="20" xfId="3" applyFont="1" applyBorder="1" applyAlignment="1">
      <alignment horizontal="center" vertical="center"/>
    </xf>
    <xf numFmtId="0" fontId="6" fillId="6" borderId="20" xfId="3" applyFont="1" applyFill="1" applyBorder="1" applyAlignment="1">
      <alignment horizontal="center" vertical="top"/>
    </xf>
    <xf numFmtId="0" fontId="12" fillId="0" borderId="0" xfId="2" applyFont="1" applyFill="1" applyBorder="1" applyAlignment="1" applyProtection="1">
      <alignment horizontal="center" vertical="top"/>
      <protection locked="0"/>
    </xf>
    <xf numFmtId="0" fontId="12" fillId="0" borderId="3" xfId="2" applyFont="1" applyFill="1" applyBorder="1" applyAlignment="1" applyProtection="1">
      <alignment horizontal="center" vertical="top"/>
      <protection locked="0"/>
    </xf>
    <xf numFmtId="0" fontId="12" fillId="0" borderId="1" xfId="2" applyFont="1" applyFill="1" applyAlignment="1" applyProtection="1">
      <alignment horizontal="center" vertical="top"/>
      <protection locked="0"/>
    </xf>
    <xf numFmtId="0" fontId="6" fillId="2" borderId="4" xfId="3" applyFont="1" applyBorder="1" applyAlignment="1" applyProtection="1">
      <alignment horizontal="center" vertical="top"/>
      <protection locked="0"/>
    </xf>
    <xf numFmtId="0" fontId="6" fillId="2" borderId="5" xfId="3" applyFont="1" applyBorder="1" applyAlignment="1" applyProtection="1">
      <alignment horizontal="center" vertical="top"/>
      <protection locked="0"/>
    </xf>
    <xf numFmtId="0" fontId="6" fillId="0" borderId="6" xfId="3" applyFont="1" applyFill="1" applyBorder="1" applyAlignment="1" applyProtection="1">
      <alignment horizontal="center" vertical="top"/>
      <protection locked="0"/>
    </xf>
    <xf numFmtId="0" fontId="6" fillId="0" borderId="7" xfId="3" applyFont="1" applyFill="1" applyBorder="1" applyAlignment="1" applyProtection="1">
      <alignment horizontal="center" vertical="top"/>
      <protection locked="0"/>
    </xf>
  </cellXfs>
  <cellStyles count="4">
    <cellStyle name="Moeda" xfId="1" builtinId="4"/>
    <cellStyle name="Neutro" xfId="3" builtinId="28"/>
    <cellStyle name="Normal" xfId="0" builtinId="0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E3DFF5-1B04-4DF8-8E30-0CF18D8990E7}" name="Tabela44" displayName="Tabela44" ref="B5:Q31" totalsRowShown="0" headerRowDxfId="20" dataDxfId="18" headerRowBorderDxfId="19" tableBorderDxfId="17" totalsRowBorderDxfId="16" dataCellStyle="Moeda">
  <tableColumns count="16">
    <tableColumn id="1" xr3:uid="{CD7A5F86-1232-4CBD-936E-930E1C6DEABA}" name="Nº  de ordem" dataDxfId="15"/>
    <tableColumn id="2" xr3:uid="{14C35909-750E-47F4-B19B-A110E76332A9}" name="Funcionário" dataDxfId="14"/>
    <tableColumn id="3" xr3:uid="{1055BE85-FDBA-407E-9551-3103EF47BBBA}" name="NÍVEL (ATA)" dataDxfId="13"/>
    <tableColumn id="23" xr3:uid="{62B6575F-3BDD-4488-B4E0-728CA2263472}" name="NÍVEL (MERECIMENTO)" dataDxfId="12"/>
    <tableColumn id="11" xr3:uid="{CBDB9D57-2164-4AA7-B3CF-8976791D19DC}" name="RCC" dataDxfId="11"/>
    <tableColumn id="4" xr3:uid="{60536F1D-2CD3-4DE7-87F6-725B0416947E}" name="Status" dataDxfId="10"/>
    <tableColumn id="5" xr3:uid="{5DA93885-44FB-4C35-B1E0-E66585DED4AD}" name="C/H" dataDxfId="9"/>
    <tableColumn id="6" xr3:uid="{04366E47-7EF8-41BD-872E-A4CB45AF543E}" name="Cargo / Função" dataDxfId="8"/>
    <tableColumn id="22" xr3:uid="{DED83FF9-4979-4402-8A15-551DBF750473}" name="Vinculo" dataDxfId="7"/>
    <tableColumn id="7" xr3:uid="{96633959-30F1-473C-B84D-7E4CB9F42816}" name="Salario Base" dataDxfId="6" dataCellStyle="Moeda"/>
    <tableColumn id="20" xr3:uid="{163BA134-8B93-40C0-BCE5-8A3F1E7F17BE}" name="Outras Verbas " dataDxfId="5" dataCellStyle="Moeda"/>
    <tableColumn id="8" xr3:uid="{51DE6C52-97DB-49F0-96E0-33D5755D0F30}" name="Gratificação" dataDxfId="4" dataCellStyle="Moeda"/>
    <tableColumn id="9" xr3:uid="{36AAE3D8-4E71-41BF-8509-24F3942EA924}" name="Salario Bruto" dataDxfId="3" dataCellStyle="Moeda">
      <calculatedColumnFormula>SUM(Tabela44[[#This Row],[Salario Base]:[Gratificação]])</calculatedColumnFormula>
    </tableColumn>
    <tableColumn id="24" xr3:uid="{70BEAECD-E22A-439B-8A0B-5888BF6E6C18}" name="Descontos" dataDxfId="2" dataCellStyle="Moeda"/>
    <tableColumn id="17" xr3:uid="{8DE20455-1433-4DAD-8E61-32B66F919314}" name="Salario Liquido" dataDxfId="1" dataCellStyle="Moeda">
      <calculatedColumnFormula>SUM(#REF!)</calculatedColumnFormula>
    </tableColumn>
    <tableColumn id="10" xr3:uid="{CA316655-5F0C-4B9E-A486-EF4B8BD223B5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1F64C-FB3A-4E26-9CD4-63A7D3BE54CD}">
  <dimension ref="A2:R224"/>
  <sheetViews>
    <sheetView tabSelected="1" topLeftCell="C43" workbookViewId="0">
      <selection activeCell="G68" sqref="G68"/>
    </sheetView>
  </sheetViews>
  <sheetFormatPr defaultRowHeight="14.5" x14ac:dyDescent="0.35"/>
  <cols>
    <col min="2" max="2" width="6.08984375" customWidth="1"/>
    <col min="3" max="3" width="24.26953125" bestFit="1" customWidth="1"/>
    <col min="4" max="4" width="4.81640625" customWidth="1"/>
    <col min="5" max="5" width="5.90625" customWidth="1"/>
    <col min="6" max="6" width="6.7265625" customWidth="1"/>
    <col min="7" max="7" width="7.36328125" customWidth="1"/>
    <col min="9" max="9" width="21.7265625" customWidth="1"/>
    <col min="10" max="10" width="13.26953125" bestFit="1" customWidth="1"/>
    <col min="11" max="11" width="13.1796875" customWidth="1"/>
    <col min="12" max="12" width="13" customWidth="1"/>
    <col min="13" max="13" width="10.6328125" bestFit="1" customWidth="1"/>
    <col min="14" max="14" width="15" customWidth="1"/>
    <col min="15" max="15" width="11.7265625" customWidth="1"/>
    <col min="16" max="16" width="10.6328125" bestFit="1" customWidth="1"/>
  </cols>
  <sheetData>
    <row r="2" spans="1:18" x14ac:dyDescent="0.3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5" thickBot="1" x14ac:dyDescent="0.4">
      <c r="A3" s="1"/>
      <c r="B3" s="162" t="s">
        <v>0</v>
      </c>
      <c r="C3" s="162"/>
      <c r="D3" s="162"/>
      <c r="E3" s="162"/>
      <c r="F3" s="162"/>
      <c r="G3" s="162"/>
      <c r="H3" s="81"/>
      <c r="I3" s="82" t="s">
        <v>1</v>
      </c>
      <c r="J3" s="83">
        <v>2023</v>
      </c>
      <c r="K3" s="163"/>
      <c r="L3" s="164"/>
      <c r="M3" s="164"/>
      <c r="N3" s="81"/>
      <c r="O3" s="81"/>
      <c r="P3" s="58"/>
      <c r="Q3" s="58"/>
      <c r="R3" s="80"/>
    </row>
    <row r="4" spans="1:18" ht="15.5" thickTop="1" thickBot="1" x14ac:dyDescent="0.4">
      <c r="A4" s="1"/>
      <c r="B4" s="165" t="s">
        <v>2</v>
      </c>
      <c r="C4" s="166"/>
      <c r="D4" s="167"/>
      <c r="E4" s="168"/>
      <c r="F4" s="84"/>
      <c r="G4" s="84"/>
      <c r="H4" s="84"/>
      <c r="I4" s="84"/>
      <c r="J4" s="84"/>
      <c r="K4" s="84"/>
      <c r="L4" s="84"/>
      <c r="M4" s="84"/>
      <c r="N4" s="84"/>
      <c r="O4" s="84"/>
      <c r="P4" s="58"/>
      <c r="Q4" s="58"/>
      <c r="R4" s="80"/>
    </row>
    <row r="5" spans="1:18" ht="42" x14ac:dyDescent="0.35">
      <c r="A5" s="1"/>
      <c r="B5" s="85" t="s">
        <v>3</v>
      </c>
      <c r="C5" s="86" t="s">
        <v>4</v>
      </c>
      <c r="D5" s="86" t="s">
        <v>5</v>
      </c>
      <c r="E5" s="86" t="s">
        <v>6</v>
      </c>
      <c r="F5" s="86" t="s">
        <v>7</v>
      </c>
      <c r="G5" s="86" t="s">
        <v>8</v>
      </c>
      <c r="H5" s="86" t="s">
        <v>9</v>
      </c>
      <c r="I5" s="86" t="s">
        <v>10</v>
      </c>
      <c r="J5" s="86" t="s">
        <v>11</v>
      </c>
      <c r="K5" s="86" t="s">
        <v>12</v>
      </c>
      <c r="L5" s="86" t="s">
        <v>13</v>
      </c>
      <c r="M5" s="86" t="s">
        <v>14</v>
      </c>
      <c r="N5" s="86" t="s">
        <v>15</v>
      </c>
      <c r="O5" s="87" t="s">
        <v>16</v>
      </c>
      <c r="P5" s="87" t="s">
        <v>17</v>
      </c>
      <c r="Q5" s="88" t="s">
        <v>18</v>
      </c>
      <c r="R5" s="80"/>
    </row>
    <row r="6" spans="1:18" x14ac:dyDescent="0.35">
      <c r="A6" s="1"/>
      <c r="B6" s="128">
        <v>1</v>
      </c>
      <c r="C6" s="129" t="s">
        <v>19</v>
      </c>
      <c r="D6" s="130">
        <v>11</v>
      </c>
      <c r="E6" s="130" t="s">
        <v>20</v>
      </c>
      <c r="F6" s="130" t="s">
        <v>21</v>
      </c>
      <c r="G6" s="131" t="s">
        <v>22</v>
      </c>
      <c r="H6" s="131">
        <v>6</v>
      </c>
      <c r="I6" s="132" t="s">
        <v>23</v>
      </c>
      <c r="J6" s="133" t="str">
        <f>J12</f>
        <v>CONCURSADO</v>
      </c>
      <c r="K6" s="134">
        <v>3116</v>
      </c>
      <c r="L6" s="134">
        <v>178.31</v>
      </c>
      <c r="M6" s="135"/>
      <c r="N6" s="136">
        <f>SUM(Tabela44[[#This Row],[Salario Base]:[Gratificação]])</f>
        <v>3294.31</v>
      </c>
      <c r="O6" s="137">
        <v>1060.26</v>
      </c>
      <c r="P6" s="138">
        <f>Tabela44[[#This Row],[Salario Bruto]]-Tabela44[[#This Row],[Descontos]]</f>
        <v>2234.0500000000002</v>
      </c>
      <c r="Q6" s="137"/>
      <c r="R6" s="80"/>
    </row>
    <row r="7" spans="1:18" ht="15" thickBot="1" x14ac:dyDescent="0.4">
      <c r="A7" s="1"/>
      <c r="B7" s="89">
        <v>2</v>
      </c>
      <c r="C7" s="90" t="s">
        <v>24</v>
      </c>
      <c r="D7" s="91">
        <v>13</v>
      </c>
      <c r="E7" s="91" t="s">
        <v>20</v>
      </c>
      <c r="F7" s="91" t="s">
        <v>25</v>
      </c>
      <c r="G7" s="92" t="s">
        <v>22</v>
      </c>
      <c r="H7" s="92">
        <v>6</v>
      </c>
      <c r="I7" s="93" t="s">
        <v>26</v>
      </c>
      <c r="J7" s="93" t="str">
        <f>J12</f>
        <v>CONCURSADO</v>
      </c>
      <c r="K7" s="94">
        <v>1322.19</v>
      </c>
      <c r="L7" s="94">
        <v>1509.54</v>
      </c>
      <c r="M7" s="95"/>
      <c r="N7" s="96">
        <f>SUM(Tabela44[[#This Row],[Salario Base]:[Gratificação]])</f>
        <v>2831.73</v>
      </c>
      <c r="O7" s="95">
        <v>1548.68</v>
      </c>
      <c r="P7" s="97">
        <f>Tabela44[[#This Row],[Salario Bruto]]-Tabela44[[#This Row],[Descontos]]</f>
        <v>1283.05</v>
      </c>
      <c r="Q7" s="95"/>
      <c r="R7" s="80"/>
    </row>
    <row r="8" spans="1:18" ht="15" thickBot="1" x14ac:dyDescent="0.4">
      <c r="A8" s="1"/>
      <c r="B8" s="98"/>
      <c r="C8" s="99"/>
      <c r="D8" s="100"/>
      <c r="E8" s="101"/>
      <c r="F8" s="102"/>
      <c r="G8" s="103"/>
      <c r="H8" s="104"/>
      <c r="I8" s="105"/>
      <c r="J8" s="105"/>
      <c r="K8" s="106"/>
      <c r="L8" s="106"/>
      <c r="M8" s="107"/>
      <c r="N8" s="107"/>
      <c r="O8" s="107"/>
      <c r="P8" s="108"/>
      <c r="Q8" s="109"/>
      <c r="R8" s="80"/>
    </row>
    <row r="9" spans="1:18" ht="15" thickBot="1" x14ac:dyDescent="0.4">
      <c r="A9" s="1"/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80"/>
    </row>
    <row r="10" spans="1:18" ht="15" thickBot="1" x14ac:dyDescent="0.4">
      <c r="A10" s="1"/>
      <c r="B10" s="5"/>
      <c r="C10" s="6" t="s">
        <v>2</v>
      </c>
      <c r="D10" s="7" t="s">
        <v>27</v>
      </c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10"/>
      <c r="R10" s="80"/>
    </row>
    <row r="11" spans="1:18" ht="36" x14ac:dyDescent="0.35">
      <c r="A11" s="1"/>
      <c r="B11" s="11" t="s">
        <v>3</v>
      </c>
      <c r="C11" s="12" t="s">
        <v>4</v>
      </c>
      <c r="D11" s="12" t="s">
        <v>5</v>
      </c>
      <c r="E11" s="1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2" t="s">
        <v>15</v>
      </c>
      <c r="O11" s="13" t="s">
        <v>16</v>
      </c>
      <c r="P11" s="13" t="s">
        <v>17</v>
      </c>
      <c r="Q11" s="14" t="s">
        <v>18</v>
      </c>
      <c r="R11" s="80"/>
    </row>
    <row r="12" spans="1:18" x14ac:dyDescent="0.35">
      <c r="A12" s="1"/>
      <c r="B12" s="15">
        <v>3</v>
      </c>
      <c r="C12" s="3" t="s">
        <v>28</v>
      </c>
      <c r="D12" s="16">
        <v>2</v>
      </c>
      <c r="E12" s="16" t="s">
        <v>29</v>
      </c>
      <c r="F12" s="16" t="s">
        <v>25</v>
      </c>
      <c r="G12" s="17" t="s">
        <v>30</v>
      </c>
      <c r="H12" s="17">
        <v>6</v>
      </c>
      <c r="I12" s="18" t="s">
        <v>31</v>
      </c>
      <c r="J12" s="18" t="s">
        <v>32</v>
      </c>
      <c r="K12" s="19"/>
      <c r="L12" s="19"/>
      <c r="M12" s="20"/>
      <c r="N12" s="21"/>
      <c r="O12" s="20"/>
      <c r="P12" s="22"/>
      <c r="Q12" s="20"/>
      <c r="R12" s="80"/>
    </row>
    <row r="13" spans="1:18" ht="18" x14ac:dyDescent="0.35">
      <c r="A13" s="1"/>
      <c r="B13" s="23">
        <v>4</v>
      </c>
      <c r="C13" s="4" t="s">
        <v>33</v>
      </c>
      <c r="D13" s="24">
        <v>3</v>
      </c>
      <c r="E13" s="24" t="s">
        <v>29</v>
      </c>
      <c r="F13" s="24" t="str">
        <f>F12</f>
        <v>.........</v>
      </c>
      <c r="G13" s="25" t="s">
        <v>34</v>
      </c>
      <c r="H13" s="25">
        <v>6</v>
      </c>
      <c r="I13" s="113" t="s">
        <v>35</v>
      </c>
      <c r="J13" s="26" t="str">
        <f>J12</f>
        <v>CONCURSADO</v>
      </c>
      <c r="K13" s="27">
        <v>1727.57</v>
      </c>
      <c r="L13" s="27">
        <v>224.58</v>
      </c>
      <c r="M13" s="28">
        <v>1394.75</v>
      </c>
      <c r="N13" s="29">
        <f>SUM(Tabela44[[#This Row],[Salario Base]:[Gratificação]])</f>
        <v>3346.8999999999996</v>
      </c>
      <c r="O13" s="28">
        <v>334.3</v>
      </c>
      <c r="P13" s="30">
        <f>Tabela44[[#This Row],[Salario Bruto]]-Tabela44[[#This Row],[Descontos]]</f>
        <v>3012.5999999999995</v>
      </c>
      <c r="Q13" s="28"/>
      <c r="R13" s="80"/>
    </row>
    <row r="14" spans="1:18" x14ac:dyDescent="0.35">
      <c r="A14" s="2"/>
      <c r="B14" s="15">
        <v>5</v>
      </c>
      <c r="C14" s="3" t="s">
        <v>36</v>
      </c>
      <c r="D14" s="16">
        <v>16</v>
      </c>
      <c r="E14" s="16" t="s">
        <v>20</v>
      </c>
      <c r="F14" s="16" t="str">
        <f>F13</f>
        <v>.........</v>
      </c>
      <c r="G14" s="17" t="s">
        <v>22</v>
      </c>
      <c r="H14" s="17">
        <v>6</v>
      </c>
      <c r="I14" s="18" t="s">
        <v>37</v>
      </c>
      <c r="J14" s="18" t="str">
        <f>J12</f>
        <v>CONCURSADO</v>
      </c>
      <c r="K14" s="19">
        <v>6796.46</v>
      </c>
      <c r="L14" s="19">
        <v>356.81</v>
      </c>
      <c r="M14" s="20"/>
      <c r="N14" s="21">
        <f>SUM(Tabela44[[#This Row],[Salario Base]:[Gratificação]])</f>
        <v>7153.27</v>
      </c>
      <c r="O14" s="20">
        <v>3135.19</v>
      </c>
      <c r="P14" s="22">
        <f>Tabela44[[#This Row],[Salario Bruto]]-Tabela44[[#This Row],[Descontos]]</f>
        <v>4018.0800000000004</v>
      </c>
      <c r="Q14" s="31"/>
      <c r="R14" s="80"/>
    </row>
    <row r="15" spans="1:18" x14ac:dyDescent="0.35">
      <c r="A15" s="1"/>
      <c r="B15" s="23">
        <v>6</v>
      </c>
      <c r="C15" s="4" t="s">
        <v>38</v>
      </c>
      <c r="D15" s="24">
        <v>13</v>
      </c>
      <c r="E15" s="24" t="s">
        <v>20</v>
      </c>
      <c r="F15" s="24" t="s">
        <v>25</v>
      </c>
      <c r="G15" s="25" t="s">
        <v>34</v>
      </c>
      <c r="H15" s="25">
        <v>6</v>
      </c>
      <c r="I15" s="26" t="s">
        <v>37</v>
      </c>
      <c r="J15" s="26" t="str">
        <f>J12</f>
        <v>CONCURSADO</v>
      </c>
      <c r="K15" s="27">
        <v>4966.4399999999996</v>
      </c>
      <c r="L15" s="27">
        <v>496.64</v>
      </c>
      <c r="M15" s="27"/>
      <c r="N15" s="29">
        <v>5463.08</v>
      </c>
      <c r="O15" s="28">
        <v>885.47</v>
      </c>
      <c r="P15" s="30">
        <v>4577.6099999999997</v>
      </c>
      <c r="Q15" s="28"/>
      <c r="R15" s="80"/>
    </row>
    <row r="16" spans="1:18" ht="20" x14ac:dyDescent="0.35">
      <c r="A16" s="1"/>
      <c r="B16" s="15">
        <v>7</v>
      </c>
      <c r="C16" s="3" t="s">
        <v>39</v>
      </c>
      <c r="D16" s="16">
        <v>6</v>
      </c>
      <c r="E16" s="16" t="s">
        <v>29</v>
      </c>
      <c r="F16" s="16" t="str">
        <f>F14</f>
        <v>.........</v>
      </c>
      <c r="G16" s="17" t="s">
        <v>22</v>
      </c>
      <c r="H16" s="17">
        <v>6</v>
      </c>
      <c r="I16" s="18" t="s">
        <v>40</v>
      </c>
      <c r="J16" s="18" t="str">
        <f>J12</f>
        <v>CONCURSADO</v>
      </c>
      <c r="K16" s="19">
        <v>2633.09</v>
      </c>
      <c r="L16" s="19">
        <v>401.55</v>
      </c>
      <c r="M16" s="20">
        <v>2324.59</v>
      </c>
      <c r="N16" s="21">
        <f>SUM(Tabela44[[#This Row],[Salario Base]:[Gratificação]])</f>
        <v>5359.2300000000005</v>
      </c>
      <c r="O16" s="20">
        <v>1381.07</v>
      </c>
      <c r="P16" s="22">
        <f>Tabela44[[#This Row],[Salario Bruto]]-Tabela44[[#This Row],[Descontos]]</f>
        <v>3978.1600000000008</v>
      </c>
      <c r="Q16" s="20"/>
      <c r="R16" s="80"/>
    </row>
    <row r="17" spans="1:18" ht="20" x14ac:dyDescent="0.35">
      <c r="A17" s="1"/>
      <c r="B17" s="23">
        <v>8</v>
      </c>
      <c r="C17" s="4" t="s">
        <v>41</v>
      </c>
      <c r="D17" s="24">
        <v>2</v>
      </c>
      <c r="E17" s="24" t="s">
        <v>29</v>
      </c>
      <c r="F17" s="24" t="str">
        <f>F16</f>
        <v>.........</v>
      </c>
      <c r="G17" s="25" t="s">
        <v>22</v>
      </c>
      <c r="H17" s="25">
        <v>6</v>
      </c>
      <c r="I17" s="26" t="s">
        <v>42</v>
      </c>
      <c r="J17" s="26" t="str">
        <f>J12</f>
        <v>CONCURSADO</v>
      </c>
      <c r="K17" s="27">
        <v>1554.81</v>
      </c>
      <c r="L17" s="27">
        <v>466.44</v>
      </c>
      <c r="M17" s="28">
        <v>1394.75</v>
      </c>
      <c r="N17" s="29">
        <f>SUM(Tabela44[[#This Row],[Salario Base]:[Gratificação]])</f>
        <v>3416</v>
      </c>
      <c r="O17" s="28">
        <v>331.33</v>
      </c>
      <c r="P17" s="30">
        <f>Tabela44[[#This Row],[Salario Bruto]]-Tabela44[[#This Row],[Descontos]]</f>
        <v>3084.67</v>
      </c>
      <c r="Q17" s="28"/>
      <c r="R17" s="80"/>
    </row>
    <row r="18" spans="1:18" x14ac:dyDescent="0.35">
      <c r="A18" s="1"/>
      <c r="B18" s="15"/>
      <c r="C18" s="3" t="s">
        <v>43</v>
      </c>
      <c r="D18" s="16">
        <v>7</v>
      </c>
      <c r="E18" s="16" t="s">
        <v>29</v>
      </c>
      <c r="F18" s="16" t="str">
        <f>F17</f>
        <v>.........</v>
      </c>
      <c r="G18" s="17" t="s">
        <v>44</v>
      </c>
      <c r="H18" s="17">
        <v>6</v>
      </c>
      <c r="I18" s="18" t="s">
        <v>37</v>
      </c>
      <c r="J18" s="18" t="str">
        <f t="shared" ref="J18:J31" si="0">J13</f>
        <v>CONCURSADO</v>
      </c>
      <c r="K18" s="19">
        <v>2633.09</v>
      </c>
      <c r="L18" s="19"/>
      <c r="M18" s="19"/>
      <c r="N18" s="21">
        <f>SUM(Tabela44[[#This Row],[Salario Base]:[Gratificação]])</f>
        <v>2633.09</v>
      </c>
      <c r="O18" s="20">
        <v>257.52999999999997</v>
      </c>
      <c r="P18" s="22">
        <f>Tabela44[[#This Row],[Salario Bruto]]-Tabela44[[#This Row],[Descontos]]</f>
        <v>2375.5600000000004</v>
      </c>
      <c r="Q18" s="20"/>
      <c r="R18" s="80"/>
    </row>
    <row r="19" spans="1:18" ht="20" x14ac:dyDescent="0.35">
      <c r="A19" s="1"/>
      <c r="B19" s="23">
        <v>11</v>
      </c>
      <c r="C19" s="4" t="s">
        <v>45</v>
      </c>
      <c r="D19" s="24">
        <v>20</v>
      </c>
      <c r="E19" s="24" t="s">
        <v>29</v>
      </c>
      <c r="F19" s="24" t="str">
        <f>F18</f>
        <v>.........</v>
      </c>
      <c r="G19" s="25" t="s">
        <v>22</v>
      </c>
      <c r="H19" s="25">
        <v>6</v>
      </c>
      <c r="I19" s="26" t="s">
        <v>46</v>
      </c>
      <c r="J19" s="26" t="str">
        <f t="shared" si="0"/>
        <v>CONCURSADO</v>
      </c>
      <c r="K19" s="27">
        <v>10152.73</v>
      </c>
      <c r="L19" s="27">
        <v>533.02</v>
      </c>
      <c r="M19" s="28">
        <v>2324.59</v>
      </c>
      <c r="N19" s="29">
        <f>SUM(Tabela44[[#This Row],[Salario Base]:[Gratificação]])</f>
        <v>13010.34</v>
      </c>
      <c r="O19" s="28">
        <v>5597.16</v>
      </c>
      <c r="P19" s="30">
        <f>Tabela44[[#This Row],[Salario Bruto]]-Tabela44[[#This Row],[Descontos]]</f>
        <v>7413.18</v>
      </c>
      <c r="Q19" s="28"/>
      <c r="R19" s="80"/>
    </row>
    <row r="20" spans="1:18" x14ac:dyDescent="0.35">
      <c r="A20" s="1"/>
      <c r="B20" s="15">
        <v>12</v>
      </c>
      <c r="C20" s="3" t="s">
        <v>47</v>
      </c>
      <c r="D20" s="16">
        <v>7</v>
      </c>
      <c r="E20" s="16" t="s">
        <v>20</v>
      </c>
      <c r="F20" s="16" t="str">
        <f>F18</f>
        <v>.........</v>
      </c>
      <c r="G20" s="17" t="s">
        <v>22</v>
      </c>
      <c r="H20" s="17">
        <v>6</v>
      </c>
      <c r="I20" s="18" t="s">
        <v>48</v>
      </c>
      <c r="J20" s="18" t="str">
        <f t="shared" si="0"/>
        <v>CONCURSADO</v>
      </c>
      <c r="K20" s="19">
        <v>3353.23</v>
      </c>
      <c r="L20" s="19">
        <v>191.35</v>
      </c>
      <c r="M20" s="20">
        <v>800</v>
      </c>
      <c r="N20" s="21">
        <f>SUM(Tabela44[[#This Row],[Salario Base]:[Gratificação]])</f>
        <v>4344.58</v>
      </c>
      <c r="O20" s="20">
        <v>1244.54</v>
      </c>
      <c r="P20" s="22">
        <f>Tabela44[[#This Row],[Salario Bruto]]-Tabela44[[#This Row],[Descontos]]</f>
        <v>3100.04</v>
      </c>
      <c r="Q20" s="20"/>
      <c r="R20" s="80"/>
    </row>
    <row r="21" spans="1:18" ht="20" x14ac:dyDescent="0.35">
      <c r="A21" s="1"/>
      <c r="B21" s="23">
        <v>13</v>
      </c>
      <c r="C21" s="4" t="s">
        <v>49</v>
      </c>
      <c r="D21" s="24">
        <v>6</v>
      </c>
      <c r="E21" s="24" t="s">
        <v>29</v>
      </c>
      <c r="F21" s="24" t="str">
        <f>F18</f>
        <v>.........</v>
      </c>
      <c r="G21" s="25" t="s">
        <v>22</v>
      </c>
      <c r="H21" s="25">
        <v>6</v>
      </c>
      <c r="I21" s="26" t="s">
        <v>50</v>
      </c>
      <c r="J21" s="26" t="str">
        <f t="shared" si="0"/>
        <v>CONCURSADO</v>
      </c>
      <c r="K21" s="27">
        <v>2633.09</v>
      </c>
      <c r="L21" s="27">
        <v>401.55</v>
      </c>
      <c r="M21" s="28">
        <v>2324.59</v>
      </c>
      <c r="N21" s="29">
        <f>SUM(Tabela44[[#This Row],[Salario Base]:[Gratificação]])</f>
        <v>5359.2300000000005</v>
      </c>
      <c r="O21" s="28">
        <v>839.88</v>
      </c>
      <c r="P21" s="30">
        <f>Tabela44[[#This Row],[Salario Bruto]]-Tabela44[[#This Row],[Descontos]]</f>
        <v>4519.3500000000004</v>
      </c>
      <c r="Q21" s="28"/>
      <c r="R21" s="80"/>
    </row>
    <row r="22" spans="1:18" ht="20" x14ac:dyDescent="0.35">
      <c r="A22" s="1"/>
      <c r="B22" s="15">
        <v>14</v>
      </c>
      <c r="C22" s="3" t="s">
        <v>51</v>
      </c>
      <c r="D22" s="16">
        <v>7</v>
      </c>
      <c r="E22" s="16" t="s">
        <v>20</v>
      </c>
      <c r="F22" s="16" t="str">
        <f>F17</f>
        <v>.........</v>
      </c>
      <c r="G22" s="17" t="s">
        <v>22</v>
      </c>
      <c r="H22" s="17">
        <v>6</v>
      </c>
      <c r="I22" s="18" t="s">
        <v>52</v>
      </c>
      <c r="J22" s="18" t="str">
        <f t="shared" si="0"/>
        <v>CONCURSADO</v>
      </c>
      <c r="K22" s="19">
        <v>2633.09</v>
      </c>
      <c r="L22" s="19">
        <v>401.55</v>
      </c>
      <c r="M22" s="20">
        <v>2324.59</v>
      </c>
      <c r="N22" s="21">
        <f>SUM(Tabela44[[#This Row],[Salario Base]:[Gratificação]])</f>
        <v>5359.2300000000005</v>
      </c>
      <c r="O22" s="20">
        <v>1618.52</v>
      </c>
      <c r="P22" s="22">
        <f>Tabela44[[#This Row],[Salario Bruto]]-Tabela44[[#This Row],[Descontos]]</f>
        <v>3740.7100000000005</v>
      </c>
      <c r="Q22" s="20"/>
      <c r="R22" s="80"/>
    </row>
    <row r="23" spans="1:18" ht="20" x14ac:dyDescent="0.35">
      <c r="A23" s="1"/>
      <c r="B23" s="23">
        <v>15</v>
      </c>
      <c r="C23" s="4" t="s">
        <v>53</v>
      </c>
      <c r="D23" s="24">
        <v>2</v>
      </c>
      <c r="E23" s="24" t="s">
        <v>20</v>
      </c>
      <c r="F23" s="24">
        <v>2</v>
      </c>
      <c r="G23" s="25" t="s">
        <v>22</v>
      </c>
      <c r="H23" s="25">
        <v>6</v>
      </c>
      <c r="I23" s="26" t="s">
        <v>54</v>
      </c>
      <c r="J23" s="26" t="str">
        <f t="shared" si="0"/>
        <v>CONCURSADO</v>
      </c>
      <c r="K23" s="27">
        <v>4226.54</v>
      </c>
      <c r="L23" s="27"/>
      <c r="M23" s="28"/>
      <c r="N23" s="29">
        <f>SUM(Tabela44[[#This Row],[Salario Base]:[Gratificação]])</f>
        <v>4226.54</v>
      </c>
      <c r="O23" s="28">
        <v>646.61</v>
      </c>
      <c r="P23" s="30">
        <f>Tabela44[[#This Row],[Salario Bruto]]-Tabela44[[#This Row],[Descontos]]</f>
        <v>3579.93</v>
      </c>
      <c r="Q23" s="28"/>
      <c r="R23" s="80"/>
    </row>
    <row r="24" spans="1:18" x14ac:dyDescent="0.35">
      <c r="A24" s="1"/>
      <c r="B24" s="15">
        <v>16</v>
      </c>
      <c r="C24" s="3" t="s">
        <v>55</v>
      </c>
      <c r="D24" s="16">
        <v>2</v>
      </c>
      <c r="E24" s="16" t="s">
        <v>20</v>
      </c>
      <c r="F24" s="16" t="str">
        <f>F18</f>
        <v>.........</v>
      </c>
      <c r="G24" s="17" t="s">
        <v>22</v>
      </c>
      <c r="H24" s="17">
        <v>6</v>
      </c>
      <c r="I24" s="18" t="s">
        <v>48</v>
      </c>
      <c r="J24" s="18" t="str">
        <f t="shared" si="0"/>
        <v>CONCURSADO</v>
      </c>
      <c r="K24" s="19">
        <v>2210.0500000000002</v>
      </c>
      <c r="L24" s="19">
        <v>337.03</v>
      </c>
      <c r="M24" s="20">
        <v>800</v>
      </c>
      <c r="N24" s="21">
        <f>SUM(Tabela44[[#This Row],[Salario Base]:[Gratificação]])</f>
        <v>3347.08</v>
      </c>
      <c r="O24" s="20">
        <v>327.64</v>
      </c>
      <c r="P24" s="22">
        <f>Tabela44[[#This Row],[Salario Bruto]]-Tabela44[[#This Row],[Descontos]]</f>
        <v>3019.44</v>
      </c>
      <c r="Q24" s="20"/>
      <c r="R24" s="80"/>
    </row>
    <row r="25" spans="1:18" x14ac:dyDescent="0.35">
      <c r="A25" s="1"/>
      <c r="B25" s="23">
        <v>17</v>
      </c>
      <c r="C25" s="4" t="s">
        <v>56</v>
      </c>
      <c r="D25" s="24">
        <v>7</v>
      </c>
      <c r="E25" s="24" t="s">
        <v>20</v>
      </c>
      <c r="F25" s="24" t="str">
        <f>F18</f>
        <v>.........</v>
      </c>
      <c r="G25" s="25" t="s">
        <v>22</v>
      </c>
      <c r="H25" s="25">
        <v>6</v>
      </c>
      <c r="I25" s="26" t="s">
        <v>48</v>
      </c>
      <c r="J25" s="26" t="str">
        <f t="shared" si="0"/>
        <v>CONCURSADO</v>
      </c>
      <c r="K25" s="27">
        <v>1556.86</v>
      </c>
      <c r="L25" s="27">
        <v>7945.92</v>
      </c>
      <c r="M25" s="28"/>
      <c r="N25" s="29">
        <f>SUM(Tabela44[[#This Row],[Salario Base]:[Gratificação]])</f>
        <v>9502.7800000000007</v>
      </c>
      <c r="O25" s="28">
        <v>7580.36</v>
      </c>
      <c r="P25" s="30">
        <f>Tabela44[[#This Row],[Salario Bruto]]-Tabela44[[#This Row],[Descontos]]</f>
        <v>1922.420000000001</v>
      </c>
      <c r="Q25" s="28"/>
      <c r="R25" s="80"/>
    </row>
    <row r="26" spans="1:18" ht="20" x14ac:dyDescent="0.35">
      <c r="A26" s="1"/>
      <c r="B26" s="15">
        <v>18</v>
      </c>
      <c r="C26" s="3" t="s">
        <v>57</v>
      </c>
      <c r="D26" s="16">
        <v>12</v>
      </c>
      <c r="E26" s="16" t="s">
        <v>29</v>
      </c>
      <c r="F26" s="16" t="str">
        <f>F18</f>
        <v>.........</v>
      </c>
      <c r="G26" s="17" t="s">
        <v>22</v>
      </c>
      <c r="H26" s="17">
        <v>6</v>
      </c>
      <c r="I26" s="18" t="s">
        <v>58</v>
      </c>
      <c r="J26" s="18" t="str">
        <f t="shared" si="0"/>
        <v>CONCURSADO</v>
      </c>
      <c r="K26" s="19">
        <v>4954.62</v>
      </c>
      <c r="L26" s="19">
        <v>495.46</v>
      </c>
      <c r="M26" s="20">
        <v>2324.59</v>
      </c>
      <c r="N26" s="21">
        <f>SUM(Tabela44[[#This Row],[Salario Base]:[Gratificação]])</f>
        <v>7774.67</v>
      </c>
      <c r="O26" s="20">
        <v>3126.37</v>
      </c>
      <c r="P26" s="22">
        <f>Tabela44[[#This Row],[Salario Bruto]]-Tabela44[[#This Row],[Descontos]]</f>
        <v>4648.3</v>
      </c>
      <c r="Q26" s="20"/>
      <c r="R26" s="80"/>
    </row>
    <row r="27" spans="1:18" x14ac:dyDescent="0.35">
      <c r="A27" s="1"/>
      <c r="B27" s="32">
        <v>19</v>
      </c>
      <c r="C27" s="4" t="s">
        <v>59</v>
      </c>
      <c r="D27" s="24">
        <v>2</v>
      </c>
      <c r="E27" s="24" t="s">
        <v>20</v>
      </c>
      <c r="F27" s="24" t="str">
        <f>F28</f>
        <v>.........</v>
      </c>
      <c r="G27" s="25" t="s">
        <v>22</v>
      </c>
      <c r="H27" s="25">
        <v>6</v>
      </c>
      <c r="I27" s="26" t="s">
        <v>60</v>
      </c>
      <c r="J27" s="26" t="str">
        <f t="shared" si="0"/>
        <v>CONCURSADO</v>
      </c>
      <c r="K27" s="27">
        <v>1554.81</v>
      </c>
      <c r="L27" s="27">
        <v>296.93</v>
      </c>
      <c r="M27" s="27"/>
      <c r="N27" s="29">
        <f>SUM(Tabela44[[#This Row],[Salario Base]:[Gratificação]])</f>
        <v>1851.74</v>
      </c>
      <c r="O27" s="28">
        <v>120.4</v>
      </c>
      <c r="P27" s="30">
        <f>Tabela44[[#This Row],[Salario Bruto]]-Tabela44[[#This Row],[Descontos]]</f>
        <v>1731.34</v>
      </c>
      <c r="Q27" s="28"/>
      <c r="R27" s="80"/>
    </row>
    <row r="28" spans="1:18" ht="20" x14ac:dyDescent="0.35">
      <c r="A28" s="1"/>
      <c r="B28" s="15">
        <v>20</v>
      </c>
      <c r="C28" s="3" t="s">
        <v>61</v>
      </c>
      <c r="D28" s="16">
        <v>7</v>
      </c>
      <c r="E28" s="16" t="s">
        <v>20</v>
      </c>
      <c r="F28" s="16" t="str">
        <f>F18</f>
        <v>.........</v>
      </c>
      <c r="G28" s="17" t="s">
        <v>22</v>
      </c>
      <c r="H28" s="17">
        <v>6</v>
      </c>
      <c r="I28" s="18" t="s">
        <v>62</v>
      </c>
      <c r="J28" s="18" t="str">
        <f t="shared" si="0"/>
        <v>CONCURSADO</v>
      </c>
      <c r="K28" s="19">
        <v>2633.09</v>
      </c>
      <c r="L28" s="19">
        <v>401.55</v>
      </c>
      <c r="M28" s="20">
        <v>2324.4899999999998</v>
      </c>
      <c r="N28" s="21">
        <f>SUM(Tabela44[[#This Row],[Salario Base]:[Gratificação]])</f>
        <v>5359.13</v>
      </c>
      <c r="O28" s="20">
        <v>976</v>
      </c>
      <c r="P28" s="22">
        <f>Tabela44[[#This Row],[Salario Bruto]]-Tabela44[[#This Row],[Descontos]]</f>
        <v>4383.13</v>
      </c>
      <c r="Q28" s="20"/>
      <c r="R28" s="80"/>
    </row>
    <row r="29" spans="1:18" ht="20" x14ac:dyDescent="0.35">
      <c r="A29" s="1"/>
      <c r="B29" s="23">
        <v>21</v>
      </c>
      <c r="C29" s="4" t="s">
        <v>63</v>
      </c>
      <c r="D29" s="24">
        <v>7</v>
      </c>
      <c r="E29" s="24" t="s">
        <v>20</v>
      </c>
      <c r="F29" s="24" t="str">
        <f>F17</f>
        <v>.........</v>
      </c>
      <c r="G29" s="25" t="s">
        <v>22</v>
      </c>
      <c r="H29" s="25">
        <v>6</v>
      </c>
      <c r="I29" s="26" t="s">
        <v>64</v>
      </c>
      <c r="J29" s="26" t="str">
        <f t="shared" si="0"/>
        <v>CONCURSADO</v>
      </c>
      <c r="K29" s="27">
        <v>2633.04</v>
      </c>
      <c r="L29" s="27">
        <v>401.54</v>
      </c>
      <c r="M29" s="28">
        <v>1394.75</v>
      </c>
      <c r="N29" s="29">
        <f>SUM(Tabela44[[#This Row],[Salario Base]:[Gratificação]])</f>
        <v>4429.33</v>
      </c>
      <c r="O29" s="28">
        <v>1323.38</v>
      </c>
      <c r="P29" s="30">
        <f>Tabela44[[#This Row],[Salario Bruto]]-Tabela44[[#This Row],[Descontos]]</f>
        <v>3105.95</v>
      </c>
      <c r="Q29" s="28"/>
      <c r="R29" s="80"/>
    </row>
    <row r="30" spans="1:18" ht="30" x14ac:dyDescent="0.35">
      <c r="A30" s="1"/>
      <c r="B30" s="15">
        <v>22</v>
      </c>
      <c r="C30" s="3" t="s">
        <v>65</v>
      </c>
      <c r="D30" s="16">
        <v>3</v>
      </c>
      <c r="E30" s="16" t="s">
        <v>20</v>
      </c>
      <c r="F30" s="16">
        <v>2</v>
      </c>
      <c r="G30" s="17" t="s">
        <v>22</v>
      </c>
      <c r="H30" s="17">
        <v>6</v>
      </c>
      <c r="I30" s="18" t="s">
        <v>66</v>
      </c>
      <c r="J30" s="18" t="str">
        <f t="shared" si="0"/>
        <v>CONCURSADO</v>
      </c>
      <c r="K30" s="19">
        <v>891.22</v>
      </c>
      <c r="L30" s="19">
        <v>100.77</v>
      </c>
      <c r="M30" s="20">
        <v>1079.27</v>
      </c>
      <c r="N30" s="21">
        <f>SUM(Tabela44[[#This Row],[Salario Base]:[Gratificação]])</f>
        <v>2071.2600000000002</v>
      </c>
      <c r="O30" s="20">
        <v>157.81</v>
      </c>
      <c r="P30" s="22">
        <f>Tabela44[[#This Row],[Salario Bruto]]-Tabela44[[#This Row],[Descontos]]</f>
        <v>1913.4500000000003</v>
      </c>
      <c r="Q30" s="20"/>
      <c r="R30" s="80"/>
    </row>
    <row r="31" spans="1:18" x14ac:dyDescent="0.35">
      <c r="A31" s="1"/>
      <c r="B31" s="23">
        <v>23</v>
      </c>
      <c r="C31" s="4" t="s">
        <v>67</v>
      </c>
      <c r="D31" s="24">
        <v>7</v>
      </c>
      <c r="E31" s="24" t="s">
        <v>20</v>
      </c>
      <c r="F31" s="24" t="str">
        <f>F18</f>
        <v>.........</v>
      </c>
      <c r="G31" s="25" t="s">
        <v>22</v>
      </c>
      <c r="H31" s="25">
        <v>6</v>
      </c>
      <c r="I31" s="26" t="s">
        <v>48</v>
      </c>
      <c r="J31" s="26" t="str">
        <f t="shared" si="0"/>
        <v>CONCURSADO</v>
      </c>
      <c r="K31" s="27">
        <v>479.03</v>
      </c>
      <c r="L31" s="27">
        <v>526.66999999999996</v>
      </c>
      <c r="M31" s="28">
        <v>114.29</v>
      </c>
      <c r="N31" s="29">
        <f>SUM(Tabela44[[#This Row],[Salario Base]:[Gratificação]])</f>
        <v>1119.99</v>
      </c>
      <c r="O31" s="28">
        <v>631.77</v>
      </c>
      <c r="P31" s="30">
        <f>Tabela44[[#This Row],[Salario Bruto]]-Tabela44[[#This Row],[Descontos]]</f>
        <v>488.22</v>
      </c>
      <c r="Q31" s="28"/>
      <c r="R31" s="80"/>
    </row>
    <row r="32" spans="1:18" ht="15" thickBot="1" x14ac:dyDescent="0.4">
      <c r="A32" s="1"/>
      <c r="B32" s="33"/>
      <c r="C32" s="34"/>
      <c r="D32" s="35"/>
      <c r="E32" s="35"/>
      <c r="F32" s="35"/>
      <c r="G32" s="33"/>
      <c r="H32" s="33"/>
      <c r="I32" s="36"/>
      <c r="J32" s="36"/>
      <c r="K32" s="37"/>
      <c r="L32" s="37"/>
      <c r="M32" s="38"/>
      <c r="N32" s="39"/>
      <c r="O32" s="38"/>
      <c r="P32" s="40"/>
      <c r="Q32" s="38"/>
      <c r="R32" s="80"/>
    </row>
    <row r="33" spans="1:18" ht="15" thickBot="1" x14ac:dyDescent="0.4">
      <c r="A33" s="1"/>
      <c r="B33" s="160" t="s">
        <v>2</v>
      </c>
      <c r="C33" s="160"/>
      <c r="D33" s="161" t="s">
        <v>68</v>
      </c>
      <c r="E33" s="161"/>
      <c r="F33" s="35"/>
      <c r="G33" s="33"/>
      <c r="H33" s="33"/>
      <c r="I33" s="36"/>
      <c r="J33" s="36"/>
      <c r="K33" s="37"/>
      <c r="L33" s="37"/>
      <c r="M33" s="38"/>
      <c r="N33" s="39"/>
      <c r="O33" s="38"/>
      <c r="P33" s="40"/>
      <c r="Q33" s="38"/>
      <c r="R33" s="80"/>
    </row>
    <row r="34" spans="1:18" ht="42.5" thickBot="1" x14ac:dyDescent="0.4">
      <c r="A34" s="1"/>
      <c r="B34" s="41" t="s">
        <v>3</v>
      </c>
      <c r="C34" s="42" t="s">
        <v>4</v>
      </c>
      <c r="D34" s="42" t="s">
        <v>5</v>
      </c>
      <c r="E34" s="42" t="s">
        <v>6</v>
      </c>
      <c r="F34" s="42" t="s">
        <v>7</v>
      </c>
      <c r="G34" s="42" t="s">
        <v>8</v>
      </c>
      <c r="H34" s="42" t="s">
        <v>9</v>
      </c>
      <c r="I34" s="42" t="s">
        <v>10</v>
      </c>
      <c r="J34" s="42" t="s">
        <v>11</v>
      </c>
      <c r="K34" s="42" t="s">
        <v>12</v>
      </c>
      <c r="L34" s="42" t="s">
        <v>13</v>
      </c>
      <c r="M34" s="42" t="s">
        <v>14</v>
      </c>
      <c r="N34" s="42" t="s">
        <v>15</v>
      </c>
      <c r="O34" s="42" t="s">
        <v>16</v>
      </c>
      <c r="P34" s="42" t="s">
        <v>17</v>
      </c>
      <c r="Q34" s="42" t="s">
        <v>18</v>
      </c>
      <c r="R34" s="80"/>
    </row>
    <row r="35" spans="1:18" ht="15" thickBot="1" x14ac:dyDescent="0.4">
      <c r="A35" s="1"/>
      <c r="B35" s="115">
        <v>24</v>
      </c>
      <c r="C35" s="116" t="s">
        <v>69</v>
      </c>
      <c r="D35" s="117">
        <v>3</v>
      </c>
      <c r="E35" s="117" t="s">
        <v>20</v>
      </c>
      <c r="F35" s="117" t="s">
        <v>70</v>
      </c>
      <c r="G35" s="115" t="s">
        <v>22</v>
      </c>
      <c r="H35" s="115">
        <v>6</v>
      </c>
      <c r="I35" s="118" t="s">
        <v>71</v>
      </c>
      <c r="J35" s="122" t="s">
        <v>32</v>
      </c>
      <c r="K35" s="123">
        <v>4087.32</v>
      </c>
      <c r="L35" s="123">
        <v>1001.9</v>
      </c>
      <c r="M35" s="124">
        <v>2324.59</v>
      </c>
      <c r="N35" s="125">
        <f>SUM(K35:M35)</f>
        <v>7413.81</v>
      </c>
      <c r="O35" s="124">
        <v>2376.79</v>
      </c>
      <c r="P35" s="126">
        <f>N35-O35</f>
        <v>5037.0200000000004</v>
      </c>
      <c r="Q35" s="124"/>
      <c r="R35" s="80"/>
    </row>
    <row r="36" spans="1:18" ht="20.5" thickBot="1" x14ac:dyDescent="0.4">
      <c r="A36" s="1"/>
      <c r="B36" s="43">
        <v>25</v>
      </c>
      <c r="C36" s="44" t="s">
        <v>72</v>
      </c>
      <c r="D36" s="45">
        <v>3</v>
      </c>
      <c r="E36" s="45" t="s">
        <v>20</v>
      </c>
      <c r="F36" s="45" t="s">
        <v>70</v>
      </c>
      <c r="G36" s="43" t="s">
        <v>22</v>
      </c>
      <c r="H36" s="43">
        <v>6</v>
      </c>
      <c r="I36" s="46" t="s">
        <v>73</v>
      </c>
      <c r="J36" s="46" t="str">
        <f>J35</f>
        <v>CONCURSADO</v>
      </c>
      <c r="K36" s="47">
        <v>3842.08</v>
      </c>
      <c r="L36" s="47">
        <v>721.34</v>
      </c>
      <c r="M36" s="48">
        <v>2324.59</v>
      </c>
      <c r="N36" s="49">
        <f>SUM(K36:M36)</f>
        <v>6888.01</v>
      </c>
      <c r="O36" s="48">
        <v>1330.16</v>
      </c>
      <c r="P36" s="50">
        <f>N36-O36</f>
        <v>5557.85</v>
      </c>
      <c r="Q36" s="48"/>
      <c r="R36" s="80"/>
    </row>
    <row r="37" spans="1:18" ht="15" thickBot="1" x14ac:dyDescent="0.4">
      <c r="A37" s="1"/>
      <c r="B37" s="115">
        <v>26</v>
      </c>
      <c r="C37" s="116" t="s">
        <v>74</v>
      </c>
      <c r="D37" s="117">
        <v>3</v>
      </c>
      <c r="E37" s="117" t="s">
        <v>29</v>
      </c>
      <c r="F37" s="117" t="s">
        <v>70</v>
      </c>
      <c r="G37" s="115" t="s">
        <v>75</v>
      </c>
      <c r="H37" s="115">
        <v>6</v>
      </c>
      <c r="I37" s="118" t="s">
        <v>71</v>
      </c>
      <c r="J37" s="122" t="s">
        <v>32</v>
      </c>
      <c r="K37" s="123">
        <v>3842.08</v>
      </c>
      <c r="L37" s="123"/>
      <c r="M37" s="124"/>
      <c r="N37" s="125">
        <f>SUM(K37:M37)</f>
        <v>3842.08</v>
      </c>
      <c r="O37" s="124">
        <v>531.23</v>
      </c>
      <c r="P37" s="126">
        <f>N37-O37</f>
        <v>3310.85</v>
      </c>
      <c r="Q37" s="124"/>
      <c r="R37" s="80"/>
    </row>
    <row r="38" spans="1:18" ht="15" thickBot="1" x14ac:dyDescent="0.4">
      <c r="A38" s="1"/>
      <c r="B38" s="51"/>
      <c r="C38" s="52"/>
      <c r="D38" s="51"/>
      <c r="E38" s="51"/>
      <c r="F38" s="53"/>
      <c r="G38" s="51"/>
      <c r="H38" s="54"/>
      <c r="I38" s="55"/>
      <c r="J38" s="55"/>
      <c r="K38" s="56"/>
      <c r="L38" s="57"/>
      <c r="M38" s="57"/>
      <c r="N38" s="57"/>
      <c r="O38" s="57"/>
      <c r="P38" s="58"/>
      <c r="Q38" s="58"/>
      <c r="R38" s="80"/>
    </row>
    <row r="39" spans="1:18" ht="15" thickBot="1" x14ac:dyDescent="0.4">
      <c r="A39" s="1"/>
      <c r="B39" s="160" t="s">
        <v>2</v>
      </c>
      <c r="C39" s="160"/>
      <c r="D39" s="161" t="s">
        <v>76</v>
      </c>
      <c r="E39" s="161"/>
      <c r="F39" s="53"/>
      <c r="G39" s="51"/>
      <c r="H39" s="54"/>
      <c r="I39" s="55"/>
      <c r="J39" s="55"/>
      <c r="K39" s="59"/>
      <c r="L39" s="60"/>
      <c r="M39" s="60"/>
      <c r="N39" s="60"/>
      <c r="O39" s="60"/>
      <c r="P39" s="58"/>
      <c r="Q39" s="58"/>
      <c r="R39" s="80"/>
    </row>
    <row r="40" spans="1:18" ht="42.5" thickBot="1" x14ac:dyDescent="0.4">
      <c r="A40" s="1"/>
      <c r="B40" s="41" t="s">
        <v>3</v>
      </c>
      <c r="C40" s="42" t="s">
        <v>4</v>
      </c>
      <c r="D40" s="42" t="s">
        <v>5</v>
      </c>
      <c r="E40" s="42" t="s">
        <v>6</v>
      </c>
      <c r="F40" s="42" t="s">
        <v>7</v>
      </c>
      <c r="G40" s="42" t="s">
        <v>8</v>
      </c>
      <c r="H40" s="42" t="s">
        <v>9</v>
      </c>
      <c r="I40" s="42" t="s">
        <v>10</v>
      </c>
      <c r="J40" s="42" t="s">
        <v>11</v>
      </c>
      <c r="K40" s="42" t="s">
        <v>12</v>
      </c>
      <c r="L40" s="42" t="s">
        <v>13</v>
      </c>
      <c r="M40" s="42" t="s">
        <v>14</v>
      </c>
      <c r="N40" s="42" t="s">
        <v>15</v>
      </c>
      <c r="O40" s="42" t="s">
        <v>16</v>
      </c>
      <c r="P40" s="42" t="s">
        <v>17</v>
      </c>
      <c r="Q40" s="42" t="s">
        <v>18</v>
      </c>
      <c r="R40" s="80"/>
    </row>
    <row r="41" spans="1:18" ht="20.5" thickBot="1" x14ac:dyDescent="0.4">
      <c r="A41" s="2"/>
      <c r="B41" s="43">
        <v>27</v>
      </c>
      <c r="C41" s="61" t="s">
        <v>77</v>
      </c>
      <c r="D41" s="45" t="str">
        <f>F31</f>
        <v>.........</v>
      </c>
      <c r="E41" s="45" t="str">
        <f>E52</f>
        <v>.........</v>
      </c>
      <c r="F41" s="45">
        <v>2</v>
      </c>
      <c r="G41" s="43" t="s">
        <v>22</v>
      </c>
      <c r="H41" s="43"/>
      <c r="I41" s="46" t="s">
        <v>78</v>
      </c>
      <c r="J41" s="46" t="s">
        <v>79</v>
      </c>
      <c r="K41" s="62">
        <v>4226.54</v>
      </c>
      <c r="L41" s="62"/>
      <c r="M41" s="63"/>
      <c r="N41" s="64">
        <f>SUM(K41:M41)</f>
        <v>4226.54</v>
      </c>
      <c r="O41" s="63">
        <v>662.41</v>
      </c>
      <c r="P41" s="65">
        <f>N41-O41</f>
        <v>3564.13</v>
      </c>
      <c r="Q41" s="66"/>
      <c r="R41" s="80"/>
    </row>
    <row r="42" spans="1:18" ht="20.5" thickBot="1" x14ac:dyDescent="0.4">
      <c r="A42" s="2"/>
      <c r="B42" s="115">
        <v>28</v>
      </c>
      <c r="C42" s="116" t="s">
        <v>80</v>
      </c>
      <c r="D42" s="117" t="str">
        <f t="shared" ref="D42:D50" si="1">D41</f>
        <v>.........</v>
      </c>
      <c r="E42" s="117" t="str">
        <f>E52</f>
        <v>.........</v>
      </c>
      <c r="F42" s="117">
        <v>1</v>
      </c>
      <c r="G42" s="115" t="s">
        <v>22</v>
      </c>
      <c r="H42" s="115"/>
      <c r="I42" s="118" t="s">
        <v>81</v>
      </c>
      <c r="J42" s="118" t="s">
        <v>79</v>
      </c>
      <c r="K42" s="119">
        <v>7044.23</v>
      </c>
      <c r="L42" s="119"/>
      <c r="M42" s="120"/>
      <c r="N42" s="121">
        <f t="shared" ref="N42:N57" si="2">SUM(K42:M42)</f>
        <v>7044.23</v>
      </c>
      <c r="O42" s="67">
        <v>1656.77</v>
      </c>
      <c r="P42" s="68">
        <f t="shared" ref="P42:P57" si="3">N42-O42</f>
        <v>5387.4599999999991</v>
      </c>
      <c r="Q42" s="127"/>
      <c r="R42" s="80"/>
    </row>
    <row r="43" spans="1:18" ht="15" thickBot="1" x14ac:dyDescent="0.4">
      <c r="A43" s="2"/>
      <c r="B43" s="43">
        <v>29</v>
      </c>
      <c r="C43" s="44" t="s">
        <v>82</v>
      </c>
      <c r="D43" s="45" t="str">
        <f t="shared" si="1"/>
        <v>.........</v>
      </c>
      <c r="E43" s="45" t="str">
        <f>E52</f>
        <v>.........</v>
      </c>
      <c r="F43" s="45">
        <v>2</v>
      </c>
      <c r="G43" s="45" t="s">
        <v>22</v>
      </c>
      <c r="H43" s="43"/>
      <c r="I43" s="46" t="s">
        <v>83</v>
      </c>
      <c r="J43" s="46" t="s">
        <v>79</v>
      </c>
      <c r="K43" s="62">
        <v>4226.54</v>
      </c>
      <c r="L43" s="62"/>
      <c r="M43" s="63"/>
      <c r="N43" s="64">
        <v>4226.54</v>
      </c>
      <c r="O43" s="63">
        <v>638.71</v>
      </c>
      <c r="P43" s="65">
        <f t="shared" si="3"/>
        <v>3587.83</v>
      </c>
      <c r="Q43" s="66"/>
      <c r="R43" s="80"/>
    </row>
    <row r="44" spans="1:18" ht="21.5" thickBot="1" x14ac:dyDescent="0.4">
      <c r="A44" s="1"/>
      <c r="B44" s="115">
        <v>30</v>
      </c>
      <c r="C44" s="159" t="s">
        <v>84</v>
      </c>
      <c r="D44" s="117" t="str">
        <f t="shared" si="1"/>
        <v>.........</v>
      </c>
      <c r="E44" s="117" t="str">
        <f>E52</f>
        <v>.........</v>
      </c>
      <c r="F44" s="117">
        <v>2</v>
      </c>
      <c r="G44" s="117" t="s">
        <v>22</v>
      </c>
      <c r="H44" s="115"/>
      <c r="I44" s="118" t="s">
        <v>85</v>
      </c>
      <c r="J44" s="118" t="s">
        <v>79</v>
      </c>
      <c r="K44" s="119">
        <v>4226.54</v>
      </c>
      <c r="L44" s="119"/>
      <c r="M44" s="120"/>
      <c r="N44" s="121">
        <f t="shared" si="2"/>
        <v>4226.54</v>
      </c>
      <c r="O44" s="67">
        <v>638.71</v>
      </c>
      <c r="P44" s="68">
        <f t="shared" si="3"/>
        <v>3587.83</v>
      </c>
      <c r="Q44" s="120"/>
      <c r="R44" s="80"/>
    </row>
    <row r="45" spans="1:18" ht="15" thickBot="1" x14ac:dyDescent="0.4">
      <c r="A45" s="1"/>
      <c r="B45" s="43">
        <v>31</v>
      </c>
      <c r="C45" s="153" t="s">
        <v>86</v>
      </c>
      <c r="D45" s="45" t="str">
        <f t="shared" si="1"/>
        <v>.........</v>
      </c>
      <c r="E45" s="45" t="str">
        <f>E52</f>
        <v>.........</v>
      </c>
      <c r="F45" s="45">
        <v>2</v>
      </c>
      <c r="G45" s="45" t="s">
        <v>22</v>
      </c>
      <c r="H45" s="43"/>
      <c r="I45" s="46" t="s">
        <v>87</v>
      </c>
      <c r="J45" s="69" t="s">
        <v>79</v>
      </c>
      <c r="K45" s="62">
        <v>2566.11</v>
      </c>
      <c r="L45" s="62"/>
      <c r="M45" s="63"/>
      <c r="N45" s="64">
        <f t="shared" si="2"/>
        <v>2566.11</v>
      </c>
      <c r="O45" s="63">
        <v>2566.11</v>
      </c>
      <c r="P45" s="65">
        <f t="shared" si="3"/>
        <v>0</v>
      </c>
      <c r="Q45" s="63"/>
      <c r="R45" s="80"/>
    </row>
    <row r="46" spans="1:18" ht="15" thickBot="1" x14ac:dyDescent="0.4">
      <c r="A46" s="1"/>
      <c r="B46" s="115">
        <v>32</v>
      </c>
      <c r="C46" s="154" t="s">
        <v>88</v>
      </c>
      <c r="D46" s="117" t="str">
        <f t="shared" si="1"/>
        <v>.........</v>
      </c>
      <c r="E46" s="117" t="str">
        <f>E52</f>
        <v>.........</v>
      </c>
      <c r="F46" s="117">
        <v>2</v>
      </c>
      <c r="G46" s="117" t="s">
        <v>22</v>
      </c>
      <c r="H46" s="115"/>
      <c r="I46" s="118" t="s">
        <v>89</v>
      </c>
      <c r="J46" s="118" t="s">
        <v>79</v>
      </c>
      <c r="K46" s="119">
        <v>4226.54</v>
      </c>
      <c r="L46" s="119"/>
      <c r="M46" s="120"/>
      <c r="N46" s="121">
        <f t="shared" si="2"/>
        <v>4226.54</v>
      </c>
      <c r="O46" s="67">
        <v>638.71</v>
      </c>
      <c r="P46" s="68">
        <f t="shared" si="3"/>
        <v>3587.83</v>
      </c>
      <c r="Q46" s="120"/>
      <c r="R46" s="80"/>
    </row>
    <row r="47" spans="1:18" ht="15" thickBot="1" x14ac:dyDescent="0.4">
      <c r="A47" s="1"/>
      <c r="B47" s="43">
        <v>33</v>
      </c>
      <c r="C47" s="153" t="s">
        <v>90</v>
      </c>
      <c r="D47" s="45" t="str">
        <f t="shared" si="1"/>
        <v>.........</v>
      </c>
      <c r="E47" s="45" t="str">
        <f>E52</f>
        <v>.........</v>
      </c>
      <c r="F47" s="45">
        <v>2</v>
      </c>
      <c r="G47" s="45" t="s">
        <v>22</v>
      </c>
      <c r="H47" s="43"/>
      <c r="I47" s="46" t="s">
        <v>91</v>
      </c>
      <c r="J47" s="46" t="s">
        <v>79</v>
      </c>
      <c r="K47" s="62">
        <v>4226.54</v>
      </c>
      <c r="L47" s="62"/>
      <c r="M47" s="63"/>
      <c r="N47" s="64">
        <f t="shared" si="2"/>
        <v>4226.54</v>
      </c>
      <c r="O47" s="63">
        <v>2153.25</v>
      </c>
      <c r="P47" s="65">
        <v>2073.29</v>
      </c>
      <c r="Q47" s="63"/>
      <c r="R47" s="80"/>
    </row>
    <row r="48" spans="1:18" ht="15" thickBot="1" x14ac:dyDescent="0.4">
      <c r="A48" s="1"/>
      <c r="B48" s="115">
        <v>34</v>
      </c>
      <c r="C48" s="154" t="s">
        <v>92</v>
      </c>
      <c r="D48" s="117" t="str">
        <f t="shared" si="1"/>
        <v>.........</v>
      </c>
      <c r="E48" s="117" t="str">
        <f>E52</f>
        <v>.........</v>
      </c>
      <c r="F48" s="117">
        <v>2</v>
      </c>
      <c r="G48" s="117" t="s">
        <v>22</v>
      </c>
      <c r="H48" s="115"/>
      <c r="I48" s="118" t="s">
        <v>93</v>
      </c>
      <c r="J48" s="118" t="s">
        <v>79</v>
      </c>
      <c r="K48" s="119">
        <v>4226.54</v>
      </c>
      <c r="L48" s="119"/>
      <c r="M48" s="120"/>
      <c r="N48" s="121">
        <f t="shared" si="2"/>
        <v>4226.54</v>
      </c>
      <c r="O48" s="67">
        <v>605.95000000000005</v>
      </c>
      <c r="P48" s="68">
        <f t="shared" si="3"/>
        <v>3620.59</v>
      </c>
      <c r="Q48" s="120"/>
      <c r="R48" s="80"/>
    </row>
    <row r="49" spans="1:18" ht="21.5" thickBot="1" x14ac:dyDescent="0.4">
      <c r="A49" s="1"/>
      <c r="B49" s="43">
        <v>35</v>
      </c>
      <c r="C49" s="153" t="s">
        <v>94</v>
      </c>
      <c r="D49" s="45" t="str">
        <f t="shared" si="1"/>
        <v>.........</v>
      </c>
      <c r="E49" s="45" t="str">
        <f>E52</f>
        <v>.........</v>
      </c>
      <c r="F49" s="45">
        <v>2</v>
      </c>
      <c r="G49" s="45" t="s">
        <v>22</v>
      </c>
      <c r="H49" s="43"/>
      <c r="I49" s="46" t="s">
        <v>95</v>
      </c>
      <c r="J49" s="46" t="str">
        <f>J48</f>
        <v>COMISSIONADO</v>
      </c>
      <c r="K49" s="62">
        <v>4226.54</v>
      </c>
      <c r="L49" s="62"/>
      <c r="M49" s="63"/>
      <c r="N49" s="64">
        <f t="shared" si="2"/>
        <v>4226.54</v>
      </c>
      <c r="O49" s="63">
        <v>638.71</v>
      </c>
      <c r="P49" s="65">
        <f t="shared" si="3"/>
        <v>3587.83</v>
      </c>
      <c r="Q49" s="63" t="s">
        <v>96</v>
      </c>
      <c r="R49" s="80"/>
    </row>
    <row r="50" spans="1:18" ht="15" thickBot="1" x14ac:dyDescent="0.4">
      <c r="A50" s="1"/>
      <c r="B50" s="115">
        <v>36</v>
      </c>
      <c r="C50" s="154" t="s">
        <v>97</v>
      </c>
      <c r="D50" s="117" t="str">
        <f t="shared" si="1"/>
        <v>.........</v>
      </c>
      <c r="E50" s="117" t="str">
        <f>E52</f>
        <v>.........</v>
      </c>
      <c r="F50" s="117">
        <v>2</v>
      </c>
      <c r="G50" s="117" t="s">
        <v>22</v>
      </c>
      <c r="H50" s="115"/>
      <c r="I50" s="118" t="s">
        <v>98</v>
      </c>
      <c r="J50" s="118" t="str">
        <f>J49</f>
        <v>COMISSIONADO</v>
      </c>
      <c r="K50" s="119">
        <v>4226.54</v>
      </c>
      <c r="L50" s="119"/>
      <c r="M50" s="120"/>
      <c r="N50" s="121">
        <f t="shared" si="2"/>
        <v>4226.54</v>
      </c>
      <c r="O50" s="67">
        <v>1362.87</v>
      </c>
      <c r="P50" s="68">
        <f t="shared" si="3"/>
        <v>2863.67</v>
      </c>
      <c r="Q50" s="120"/>
      <c r="R50" s="80"/>
    </row>
    <row r="51" spans="1:18" ht="15" thickBot="1" x14ac:dyDescent="0.4">
      <c r="A51" s="1"/>
      <c r="B51" s="70">
        <v>37</v>
      </c>
      <c r="C51" s="155" t="s">
        <v>99</v>
      </c>
      <c r="D51" s="71" t="str">
        <f>D49</f>
        <v>.........</v>
      </c>
      <c r="E51" s="71" t="str">
        <f>E52</f>
        <v>.........</v>
      </c>
      <c r="F51" s="72">
        <v>1</v>
      </c>
      <c r="G51" s="72" t="s">
        <v>22</v>
      </c>
      <c r="H51" s="70"/>
      <c r="I51" s="70" t="s">
        <v>100</v>
      </c>
      <c r="J51" s="70" t="str">
        <f>J50</f>
        <v>COMISSIONADO</v>
      </c>
      <c r="K51" s="73">
        <v>3874.33</v>
      </c>
      <c r="L51" s="73"/>
      <c r="M51" s="73"/>
      <c r="N51" s="64">
        <f t="shared" si="2"/>
        <v>3874.33</v>
      </c>
      <c r="O51" s="63">
        <v>235.59</v>
      </c>
      <c r="P51" s="65">
        <f t="shared" si="3"/>
        <v>3638.74</v>
      </c>
      <c r="Q51" s="63"/>
      <c r="R51" s="80"/>
    </row>
    <row r="52" spans="1:18" ht="15" thickBot="1" x14ac:dyDescent="0.4">
      <c r="A52" s="1"/>
      <c r="B52" s="115">
        <v>38</v>
      </c>
      <c r="C52" s="116" t="s">
        <v>101</v>
      </c>
      <c r="D52" s="117" t="str">
        <f>D51</f>
        <v>.........</v>
      </c>
      <c r="E52" s="117" t="str">
        <f>D52</f>
        <v>.........</v>
      </c>
      <c r="F52" s="117">
        <v>1</v>
      </c>
      <c r="G52" s="117" t="s">
        <v>22</v>
      </c>
      <c r="H52" s="115"/>
      <c r="I52" s="118" t="s">
        <v>102</v>
      </c>
      <c r="J52" s="118" t="str">
        <f>J51</f>
        <v>COMISSIONADO</v>
      </c>
      <c r="K52" s="119">
        <v>7044.54</v>
      </c>
      <c r="L52" s="119"/>
      <c r="M52" s="120"/>
      <c r="N52" s="121">
        <f t="shared" si="2"/>
        <v>7044.54</v>
      </c>
      <c r="O52" s="67">
        <v>1656.77</v>
      </c>
      <c r="P52" s="68">
        <f t="shared" si="3"/>
        <v>5387.77</v>
      </c>
      <c r="Q52" s="120"/>
      <c r="R52" s="80"/>
    </row>
    <row r="53" spans="1:18" ht="15" thickBot="1" x14ac:dyDescent="0.4">
      <c r="A53" s="1"/>
      <c r="B53" s="114">
        <v>39</v>
      </c>
      <c r="C53" s="156" t="s">
        <v>103</v>
      </c>
      <c r="D53" s="139" t="s">
        <v>113</v>
      </c>
      <c r="E53" s="139" t="s">
        <v>113</v>
      </c>
      <c r="F53" s="140">
        <v>4</v>
      </c>
      <c r="G53" s="140" t="s">
        <v>22</v>
      </c>
      <c r="H53" s="139"/>
      <c r="I53" s="140" t="s">
        <v>118</v>
      </c>
      <c r="J53" s="139" t="s">
        <v>79</v>
      </c>
      <c r="K53" s="141">
        <v>1995.3</v>
      </c>
      <c r="L53" s="141"/>
      <c r="M53" s="141"/>
      <c r="N53" s="142">
        <f t="shared" si="2"/>
        <v>1995.3</v>
      </c>
      <c r="O53" s="143">
        <v>160.04</v>
      </c>
      <c r="P53" s="144">
        <f t="shared" si="3"/>
        <v>1835.26</v>
      </c>
      <c r="Q53" s="74"/>
      <c r="R53" s="80"/>
    </row>
    <row r="54" spans="1:18" ht="15" thickBot="1" x14ac:dyDescent="0.4">
      <c r="A54" s="1"/>
      <c r="B54" s="75">
        <v>40</v>
      </c>
      <c r="C54" s="157" t="s">
        <v>104</v>
      </c>
      <c r="D54" s="145" t="s">
        <v>113</v>
      </c>
      <c r="E54" s="145" t="s">
        <v>114</v>
      </c>
      <c r="F54" s="145">
        <v>3</v>
      </c>
      <c r="G54" s="145" t="s">
        <v>22</v>
      </c>
      <c r="H54" s="145"/>
      <c r="I54" s="146" t="s">
        <v>110</v>
      </c>
      <c r="J54" s="146" t="str">
        <f t="shared" ref="J54:J57" si="4">J53</f>
        <v>COMISSIONADO</v>
      </c>
      <c r="K54" s="146">
        <v>2535.92</v>
      </c>
      <c r="L54" s="146"/>
      <c r="M54" s="146"/>
      <c r="N54" s="147">
        <f t="shared" si="2"/>
        <v>2535.92</v>
      </c>
      <c r="O54" s="148">
        <v>240.44</v>
      </c>
      <c r="P54" s="149">
        <f t="shared" si="3"/>
        <v>2295.48</v>
      </c>
      <c r="Q54" s="76"/>
      <c r="R54" s="80"/>
    </row>
    <row r="55" spans="1:18" ht="15" thickBot="1" x14ac:dyDescent="0.4">
      <c r="A55" s="1"/>
      <c r="B55" s="77">
        <v>41</v>
      </c>
      <c r="C55" s="158" t="s">
        <v>105</v>
      </c>
      <c r="D55" s="78" t="s">
        <v>113</v>
      </c>
      <c r="E55" s="78" t="s">
        <v>115</v>
      </c>
      <c r="F55" s="150">
        <v>1</v>
      </c>
      <c r="G55" s="151" t="s">
        <v>107</v>
      </c>
      <c r="H55" s="78"/>
      <c r="I55" s="151" t="s">
        <v>109</v>
      </c>
      <c r="J55" s="151" t="str">
        <f t="shared" si="4"/>
        <v>COMISSIONADO</v>
      </c>
      <c r="K55" s="74">
        <v>7044.23</v>
      </c>
      <c r="L55" s="74"/>
      <c r="M55" s="74"/>
      <c r="N55" s="142">
        <f t="shared" si="2"/>
        <v>7044.23</v>
      </c>
      <c r="O55" s="143">
        <v>1656.77</v>
      </c>
      <c r="P55" s="144">
        <f t="shared" si="3"/>
        <v>5387.4599999999991</v>
      </c>
      <c r="Q55" s="74"/>
      <c r="R55" s="80"/>
    </row>
    <row r="56" spans="1:18" ht="15" thickBot="1" x14ac:dyDescent="0.4">
      <c r="A56" s="1"/>
      <c r="B56" s="75">
        <v>42</v>
      </c>
      <c r="C56" s="157" t="s">
        <v>106</v>
      </c>
      <c r="D56" s="79" t="s">
        <v>114</v>
      </c>
      <c r="E56" s="79" t="s">
        <v>115</v>
      </c>
      <c r="F56" s="145">
        <v>3</v>
      </c>
      <c r="G56" s="152" t="s">
        <v>108</v>
      </c>
      <c r="H56" s="79"/>
      <c r="I56" s="152" t="s">
        <v>111</v>
      </c>
      <c r="J56" s="152" t="str">
        <f t="shared" si="4"/>
        <v>COMISSIONADO</v>
      </c>
      <c r="K56" s="76">
        <v>2535.92</v>
      </c>
      <c r="L56" s="76"/>
      <c r="M56" s="76"/>
      <c r="N56" s="147">
        <f t="shared" si="2"/>
        <v>2535.92</v>
      </c>
      <c r="O56" s="148">
        <v>240.44</v>
      </c>
      <c r="P56" s="149">
        <f t="shared" si="3"/>
        <v>2295.48</v>
      </c>
      <c r="Q56" s="76"/>
      <c r="R56" s="80"/>
    </row>
    <row r="57" spans="1:18" ht="15" thickBot="1" x14ac:dyDescent="0.4">
      <c r="A57" s="1"/>
      <c r="B57" s="77">
        <v>43</v>
      </c>
      <c r="C57" s="158" t="s">
        <v>112</v>
      </c>
      <c r="D57" s="78" t="s">
        <v>116</v>
      </c>
      <c r="E57" s="78" t="s">
        <v>115</v>
      </c>
      <c r="F57" s="150">
        <v>4</v>
      </c>
      <c r="G57" s="151" t="s">
        <v>22</v>
      </c>
      <c r="H57" s="78"/>
      <c r="I57" s="151" t="s">
        <v>117</v>
      </c>
      <c r="J57" s="151" t="str">
        <f t="shared" si="4"/>
        <v>COMISSIONADO</v>
      </c>
      <c r="K57" s="74">
        <v>1995.3</v>
      </c>
      <c r="L57" s="74">
        <v>1995.3</v>
      </c>
      <c r="M57" s="74"/>
      <c r="N57" s="142">
        <f t="shared" si="2"/>
        <v>3990.6</v>
      </c>
      <c r="O57" s="143">
        <v>570.91999999999996</v>
      </c>
      <c r="P57" s="144">
        <f t="shared" si="3"/>
        <v>3419.68</v>
      </c>
      <c r="Q57" s="74"/>
      <c r="R57" s="80"/>
    </row>
    <row r="58" spans="1:18" x14ac:dyDescent="0.35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x14ac:dyDescent="0.35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</row>
    <row r="60" spans="1:18" x14ac:dyDescent="0.35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spans="1:18" x14ac:dyDescent="0.3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</row>
    <row r="62" spans="1:18" x14ac:dyDescent="0.3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spans="1:18" x14ac:dyDescent="0.3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</row>
    <row r="64" spans="1:18" x14ac:dyDescent="0.3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2:18" x14ac:dyDescent="0.3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</row>
    <row r="66" spans="2:18" x14ac:dyDescent="0.3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</row>
    <row r="67" spans="2:18" x14ac:dyDescent="0.3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</row>
    <row r="68" spans="2:18" x14ac:dyDescent="0.3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</row>
    <row r="69" spans="2:18" x14ac:dyDescent="0.3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</row>
    <row r="70" spans="2:18" x14ac:dyDescent="0.3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</row>
    <row r="71" spans="2:18" x14ac:dyDescent="0.3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x14ac:dyDescent="0.3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x14ac:dyDescent="0.3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x14ac:dyDescent="0.3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</row>
    <row r="75" spans="2:18" x14ac:dyDescent="0.3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</row>
    <row r="76" spans="2:18" x14ac:dyDescent="0.3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2:18" x14ac:dyDescent="0.3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2:18" x14ac:dyDescent="0.3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</row>
    <row r="79" spans="2:18" x14ac:dyDescent="0.3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</row>
    <row r="80" spans="2:18" x14ac:dyDescent="0.3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</row>
    <row r="81" spans="2:18" x14ac:dyDescent="0.3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2:18" x14ac:dyDescent="0.3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</row>
    <row r="83" spans="2:18" x14ac:dyDescent="0.3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</row>
    <row r="84" spans="2:18" x14ac:dyDescent="0.3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</row>
    <row r="85" spans="2:18" x14ac:dyDescent="0.3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</row>
    <row r="86" spans="2:18" x14ac:dyDescent="0.3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</row>
    <row r="87" spans="2:18" x14ac:dyDescent="0.3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</row>
    <row r="88" spans="2:18" x14ac:dyDescent="0.3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</row>
    <row r="89" spans="2:18" x14ac:dyDescent="0.3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</row>
    <row r="90" spans="2:18" x14ac:dyDescent="0.3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</row>
    <row r="91" spans="2:18" x14ac:dyDescent="0.3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</row>
    <row r="92" spans="2:18" x14ac:dyDescent="0.3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</row>
    <row r="93" spans="2:18" x14ac:dyDescent="0.3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</row>
    <row r="94" spans="2:18" x14ac:dyDescent="0.3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</row>
    <row r="95" spans="2:18" x14ac:dyDescent="0.3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</row>
    <row r="96" spans="2:18" x14ac:dyDescent="0.3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</row>
    <row r="97" spans="2:18" x14ac:dyDescent="0.3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</row>
    <row r="98" spans="2:18" x14ac:dyDescent="0.3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</row>
    <row r="99" spans="2:18" x14ac:dyDescent="0.3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</row>
    <row r="100" spans="2:18" x14ac:dyDescent="0.3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</row>
    <row r="101" spans="2:18" x14ac:dyDescent="0.3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</row>
    <row r="102" spans="2:18" x14ac:dyDescent="0.3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</row>
    <row r="103" spans="2:18" x14ac:dyDescent="0.3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</row>
    <row r="104" spans="2:18" x14ac:dyDescent="0.3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</row>
    <row r="105" spans="2:18" x14ac:dyDescent="0.3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</row>
    <row r="106" spans="2:18" x14ac:dyDescent="0.3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</row>
    <row r="107" spans="2:18" x14ac:dyDescent="0.3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</row>
    <row r="108" spans="2:18" x14ac:dyDescent="0.3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</row>
    <row r="109" spans="2:18" x14ac:dyDescent="0.3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</row>
    <row r="110" spans="2:18" x14ac:dyDescent="0.3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</row>
    <row r="111" spans="2:18" x14ac:dyDescent="0.3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</row>
    <row r="112" spans="2:18" x14ac:dyDescent="0.3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</row>
    <row r="113" spans="2:18" x14ac:dyDescent="0.3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</row>
    <row r="114" spans="2:18" x14ac:dyDescent="0.3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</row>
    <row r="115" spans="2:18" x14ac:dyDescent="0.3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</row>
    <row r="116" spans="2:18" x14ac:dyDescent="0.3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</row>
    <row r="117" spans="2:18" x14ac:dyDescent="0.3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</row>
    <row r="118" spans="2:18" x14ac:dyDescent="0.3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</row>
    <row r="119" spans="2:18" x14ac:dyDescent="0.3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</row>
    <row r="120" spans="2:18" x14ac:dyDescent="0.3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</row>
    <row r="121" spans="2:18" x14ac:dyDescent="0.3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</row>
    <row r="122" spans="2:18" x14ac:dyDescent="0.3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</row>
    <row r="123" spans="2:18" x14ac:dyDescent="0.3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</row>
    <row r="124" spans="2:18" x14ac:dyDescent="0.3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</row>
    <row r="125" spans="2:18" x14ac:dyDescent="0.3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</row>
    <row r="126" spans="2:18" x14ac:dyDescent="0.3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</row>
    <row r="127" spans="2:18" x14ac:dyDescent="0.3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</row>
    <row r="128" spans="2:18" x14ac:dyDescent="0.3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</row>
    <row r="129" spans="2:18" x14ac:dyDescent="0.3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</row>
    <row r="130" spans="2:18" x14ac:dyDescent="0.3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</row>
    <row r="131" spans="2:18" x14ac:dyDescent="0.3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</row>
    <row r="132" spans="2:18" x14ac:dyDescent="0.3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</row>
    <row r="133" spans="2:18" x14ac:dyDescent="0.3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</row>
    <row r="134" spans="2:18" x14ac:dyDescent="0.3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</row>
    <row r="135" spans="2:18" x14ac:dyDescent="0.3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</row>
    <row r="136" spans="2:18" x14ac:dyDescent="0.3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</row>
    <row r="137" spans="2:18" x14ac:dyDescent="0.3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</row>
    <row r="138" spans="2:18" x14ac:dyDescent="0.3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</row>
    <row r="139" spans="2:18" x14ac:dyDescent="0.3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</row>
    <row r="140" spans="2:18" x14ac:dyDescent="0.3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</row>
    <row r="141" spans="2:18" x14ac:dyDescent="0.3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</row>
    <row r="142" spans="2:18" x14ac:dyDescent="0.3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</row>
    <row r="143" spans="2:18" x14ac:dyDescent="0.3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</row>
    <row r="144" spans="2:18" x14ac:dyDescent="0.3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</row>
    <row r="145" spans="2:18" x14ac:dyDescent="0.3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</row>
    <row r="146" spans="2:18" x14ac:dyDescent="0.3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</row>
    <row r="147" spans="2:18" x14ac:dyDescent="0.3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</row>
    <row r="148" spans="2:18" x14ac:dyDescent="0.3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</row>
    <row r="149" spans="2:18" x14ac:dyDescent="0.3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</row>
    <row r="150" spans="2:18" x14ac:dyDescent="0.3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</row>
    <row r="151" spans="2:18" x14ac:dyDescent="0.3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</row>
    <row r="152" spans="2:18" x14ac:dyDescent="0.3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</row>
    <row r="153" spans="2:18" x14ac:dyDescent="0.3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</row>
    <row r="154" spans="2:18" x14ac:dyDescent="0.3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</row>
    <row r="155" spans="2:18" x14ac:dyDescent="0.3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</row>
    <row r="156" spans="2:18" x14ac:dyDescent="0.3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</row>
    <row r="157" spans="2:18" x14ac:dyDescent="0.3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</row>
    <row r="158" spans="2:18" x14ac:dyDescent="0.3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</row>
    <row r="159" spans="2:18" x14ac:dyDescent="0.3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</row>
    <row r="160" spans="2:18" x14ac:dyDescent="0.3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</row>
    <row r="161" spans="2:18" x14ac:dyDescent="0.3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</row>
    <row r="162" spans="2:18" x14ac:dyDescent="0.3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</row>
    <row r="163" spans="2:18" x14ac:dyDescent="0.3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</row>
    <row r="164" spans="2:18" x14ac:dyDescent="0.3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</row>
    <row r="165" spans="2:18" x14ac:dyDescent="0.3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</row>
    <row r="166" spans="2:18" x14ac:dyDescent="0.3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</row>
    <row r="167" spans="2:18" x14ac:dyDescent="0.3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</row>
    <row r="168" spans="2:18" x14ac:dyDescent="0.3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</row>
    <row r="169" spans="2:18" x14ac:dyDescent="0.3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</row>
    <row r="170" spans="2:18" x14ac:dyDescent="0.3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</row>
    <row r="171" spans="2:18" x14ac:dyDescent="0.3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</row>
    <row r="172" spans="2:18" x14ac:dyDescent="0.3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</row>
    <row r="173" spans="2:18" x14ac:dyDescent="0.3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</row>
    <row r="174" spans="2:18" x14ac:dyDescent="0.3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</row>
    <row r="175" spans="2:18" x14ac:dyDescent="0.3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</row>
    <row r="176" spans="2:18" x14ac:dyDescent="0.3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</row>
    <row r="177" spans="2:18" x14ac:dyDescent="0.3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</row>
    <row r="178" spans="2:18" x14ac:dyDescent="0.3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</row>
    <row r="179" spans="2:18" x14ac:dyDescent="0.3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</row>
    <row r="180" spans="2:18" x14ac:dyDescent="0.3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</row>
    <row r="181" spans="2:18" x14ac:dyDescent="0.3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</row>
    <row r="182" spans="2:18" x14ac:dyDescent="0.3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</row>
    <row r="183" spans="2:18" x14ac:dyDescent="0.3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</row>
    <row r="184" spans="2:18" x14ac:dyDescent="0.3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</row>
    <row r="185" spans="2:18" x14ac:dyDescent="0.3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</row>
    <row r="186" spans="2:18" x14ac:dyDescent="0.3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</row>
    <row r="187" spans="2:18" x14ac:dyDescent="0.3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</row>
    <row r="188" spans="2:18" x14ac:dyDescent="0.3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</row>
    <row r="189" spans="2:18" x14ac:dyDescent="0.3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</row>
    <row r="190" spans="2:18" x14ac:dyDescent="0.3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</row>
    <row r="191" spans="2:18" x14ac:dyDescent="0.3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</row>
    <row r="192" spans="2:18" x14ac:dyDescent="0.3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</row>
    <row r="193" spans="2:18" x14ac:dyDescent="0.3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</row>
    <row r="194" spans="2:18" x14ac:dyDescent="0.3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</row>
    <row r="195" spans="2:18" x14ac:dyDescent="0.3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</row>
    <row r="196" spans="2:18" x14ac:dyDescent="0.3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</row>
    <row r="197" spans="2:18" x14ac:dyDescent="0.3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</row>
    <row r="198" spans="2:18" x14ac:dyDescent="0.3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</row>
    <row r="199" spans="2:18" x14ac:dyDescent="0.3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</row>
    <row r="200" spans="2:18" x14ac:dyDescent="0.3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</row>
    <row r="201" spans="2:18" x14ac:dyDescent="0.3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</row>
    <row r="202" spans="2:18" x14ac:dyDescent="0.3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</row>
    <row r="203" spans="2:18" x14ac:dyDescent="0.3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</row>
    <row r="204" spans="2:18" x14ac:dyDescent="0.3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</row>
    <row r="205" spans="2:18" x14ac:dyDescent="0.3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</row>
    <row r="206" spans="2:18" x14ac:dyDescent="0.3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</row>
    <row r="207" spans="2:18" x14ac:dyDescent="0.3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</row>
    <row r="208" spans="2:18" x14ac:dyDescent="0.3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</row>
    <row r="209" spans="2:18" x14ac:dyDescent="0.3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</row>
    <row r="210" spans="2:18" x14ac:dyDescent="0.3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</row>
    <row r="211" spans="2:18" x14ac:dyDescent="0.3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</row>
    <row r="212" spans="2:18" x14ac:dyDescent="0.3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</row>
    <row r="213" spans="2:18" x14ac:dyDescent="0.3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</row>
    <row r="214" spans="2:18" x14ac:dyDescent="0.3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</row>
    <row r="215" spans="2:18" x14ac:dyDescent="0.3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</row>
    <row r="216" spans="2:18" x14ac:dyDescent="0.3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</row>
    <row r="217" spans="2:18" x14ac:dyDescent="0.3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</row>
    <row r="218" spans="2:18" x14ac:dyDescent="0.3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</row>
    <row r="219" spans="2:18" x14ac:dyDescent="0.3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</row>
    <row r="220" spans="2:18" x14ac:dyDescent="0.3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</row>
    <row r="221" spans="2:18" x14ac:dyDescent="0.3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</row>
    <row r="222" spans="2:18" x14ac:dyDescent="0.3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</row>
    <row r="223" spans="2:18" x14ac:dyDescent="0.3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</row>
    <row r="224" spans="2:18" x14ac:dyDescent="0.3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</row>
  </sheetData>
  <mergeCells count="8">
    <mergeCell ref="B39:C39"/>
    <mergeCell ref="D39:E39"/>
    <mergeCell ref="B3:G3"/>
    <mergeCell ref="K3:M3"/>
    <mergeCell ref="B4:C4"/>
    <mergeCell ref="D4:E4"/>
    <mergeCell ref="B33:C33"/>
    <mergeCell ref="D33:E3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crear</dc:creator>
  <cp:lastModifiedBy>crear</cp:lastModifiedBy>
  <dcterms:created xsi:type="dcterms:W3CDTF">2023-05-17T14:49:39Z</dcterms:created>
  <dcterms:modified xsi:type="dcterms:W3CDTF">2023-05-23T14:42:16Z</dcterms:modified>
</cp:coreProperties>
</file>