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ocuments\TRANSPARENCIA\"/>
    </mc:Choice>
  </mc:AlternateContent>
  <xr:revisionPtr revIDLastSave="0" documentId="13_ncr:1_{91A8BA17-5728-42F8-8C27-66F547199C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Planilha2!$B$4:$P$61</definedName>
  </definedNames>
  <calcPr calcId="191029"/>
</workbook>
</file>

<file path=xl/calcChain.xml><?xml version="1.0" encoding="utf-8"?>
<calcChain xmlns="http://schemas.openxmlformats.org/spreadsheetml/2006/main">
  <c r="J14" i="7" l="1"/>
  <c r="J19" i="7" s="1"/>
  <c r="N54" i="7"/>
  <c r="N16" i="7"/>
  <c r="Q144" i="7"/>
  <c r="O144" i="7"/>
  <c r="K144" i="7"/>
  <c r="N43" i="7"/>
  <c r="P43" i="7" s="1"/>
  <c r="N45" i="7"/>
  <c r="N47" i="7"/>
  <c r="N48" i="7"/>
  <c r="P48" i="7" s="1"/>
  <c r="N49" i="7"/>
  <c r="N50" i="7"/>
  <c r="N51" i="7"/>
  <c r="N52" i="7"/>
  <c r="P52" i="7" s="1"/>
  <c r="P53" i="7"/>
  <c r="N56" i="7"/>
  <c r="P56" i="7" s="1"/>
  <c r="N57" i="7"/>
  <c r="P57" i="7" s="1"/>
  <c r="N58" i="7"/>
  <c r="P58" i="7" s="1"/>
  <c r="P47" i="7"/>
  <c r="P51" i="7"/>
  <c r="J55" i="7"/>
  <c r="J56" i="7" s="1"/>
  <c r="J57" i="7" s="1"/>
  <c r="J58" i="7" s="1"/>
  <c r="J18" i="7"/>
  <c r="J23" i="7" s="1"/>
  <c r="J28" i="7" s="1"/>
  <c r="N42" i="7"/>
  <c r="P42" i="7" s="1"/>
  <c r="P38" i="7"/>
  <c r="N37" i="7"/>
  <c r="P37" i="7" s="1"/>
  <c r="P36" i="7"/>
  <c r="J7" i="7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J53" i="7" s="1"/>
  <c r="N8" i="7"/>
  <c r="P8" i="7" s="1"/>
  <c r="F14" i="7"/>
  <c r="F15" i="7" s="1"/>
  <c r="P14" i="7"/>
  <c r="N15" i="7"/>
  <c r="P15" i="7" s="1"/>
  <c r="P17" i="7"/>
  <c r="P18" i="7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F17" i="7" l="1"/>
  <c r="F18" i="7" s="1"/>
  <c r="F19" i="7" l="1"/>
  <c r="F20" i="7" s="1"/>
  <c r="F30" i="7"/>
  <c r="F23" i="7"/>
  <c r="J37" i="7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<sst xmlns="http://schemas.openxmlformats.org/spreadsheetml/2006/main" count="300" uniqueCount="135">
  <si>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</si>
  <si>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</si>
  <si>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</si>
  <si>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</si>
  <si>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</si>
  <si>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</si>
  <si>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</si>
  <si>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</si>
  <si>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</si>
  <si>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</si>
  <si>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</si>
  <si>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</si>
  <si>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</si>
  <si>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</si>
  <si>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</si>
  <si>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</si>
  <si>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</si>
  <si>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</si>
  <si>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</si>
  <si>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</si>
  <si>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</si>
  <si>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</si>
  <si>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</si>
  <si>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</si>
  <si>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</si>
  <si>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</si>
  <si>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</si>
  <si>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</si>
  <si>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</si>
  <si>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</si>
  <si>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</si>
  <si>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</si>
  <si>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</si>
  <si>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</si>
  <si>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</si>
  <si>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</si>
  <si>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</si>
  <si>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</si>
  <si>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Aylla Barrozo de Paiva Moura</t>
  </si>
  <si>
    <t>Natan Torrejon Valente</t>
  </si>
  <si>
    <t>Elvis da Costa Araujo</t>
  </si>
  <si>
    <t>CONTADOR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</si>
  <si>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</si>
  <si>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</si>
  <si>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</si>
  <si>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</si>
  <si>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</si>
  <si>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</si>
  <si>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</si>
  <si>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</si>
  <si>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</si>
  <si>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</si>
  <si>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</si>
  <si>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</si>
  <si>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</si>
  <si>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</si>
  <si>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</si>
  <si>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</si>
  <si>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</si>
  <si>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</si>
  <si>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</si>
  <si>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</si>
  <si>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</si>
  <si>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</si>
  <si>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</si>
  <si>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</si>
  <si>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</si>
  <si>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</si>
  <si>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</si>
  <si>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</si>
  <si>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</si>
  <si>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</si>
  <si>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</si>
  <si>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</si>
  <si>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</si>
  <si>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</si>
  <si>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</si>
  <si>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</si>
  <si>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</si>
  <si>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</si>
  <si>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</si>
  <si>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</si>
  <si>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</si>
  <si>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</si>
  <si>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</si>
  <si>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</si>
  <si>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</si>
  <si>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</si>
  <si>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</si>
  <si>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</si>
  <si>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</si>
  <si>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</si>
  <si>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</si>
  <si>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</si>
  <si>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</si>
  <si>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</si>
  <si>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</si>
  <si>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</si>
  <si>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</si>
  <si>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</si>
  <si>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</si>
  <si>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</si>
  <si>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</si>
  <si>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</si>
  <si>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</si>
  <si>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</si>
  <si>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</si>
  <si>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</si>
  <si>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</si>
  <si>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</si>
  <si>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DEPAD</t>
  </si>
  <si>
    <t>Assist.Admin/Gerente DEPFI</t>
  </si>
  <si>
    <t>Assist.Admin/ Chefe.......</t>
  </si>
  <si>
    <t>Assist.Admin/ Chefe SETAL</t>
  </si>
  <si>
    <t>Assist.Admin/ Gerente DEPPLANP</t>
  </si>
  <si>
    <t>Debora Gondim do Rego</t>
  </si>
  <si>
    <t>..........</t>
  </si>
  <si>
    <t>Secretaria da SUPTEC</t>
  </si>
  <si>
    <t>...........</t>
  </si>
  <si>
    <t>............</t>
  </si>
  <si>
    <t>Chefe de Apoio ao SETAC</t>
  </si>
  <si>
    <t>Rafael da Silva Gomes</t>
  </si>
  <si>
    <t>Assessor de Gabinete</t>
  </si>
  <si>
    <t>Ismal Davi Freitas Maia da Silveira</t>
  </si>
  <si>
    <t>Sara Yvilin Araújo Craveiro</t>
  </si>
  <si>
    <t>Chefe do Atendimento SETAP</t>
  </si>
  <si>
    <t>Luiz Eduardo Lessa da Mota</t>
  </si>
  <si>
    <t>Comissão Superintendente Técnics</t>
  </si>
  <si>
    <t>.</t>
  </si>
  <si>
    <t>Henry Marcel Velero Lucin</t>
  </si>
  <si>
    <t xml:space="preserve">                                                                     Comissão Superintendent ADM.. E FIN.                                 COMISSIONADO</t>
  </si>
  <si>
    <t>JUNHO</t>
  </si>
  <si>
    <t>Luiz Felipe Aded Pessoa da Silva</t>
  </si>
  <si>
    <t>.............</t>
  </si>
  <si>
    <t>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</si>
</sst>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91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2" xfId="0" applyFont="1" applyFill="1" applyBorder="1" applyAlignment="1" applyProtection="1">
      <alignment horizontal="center" vertical="top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8" fillId="4" borderId="2" xfId="0" quotePrefix="1" applyFont="1" applyFill="1" applyBorder="1" applyAlignment="1" applyProtection="1">
      <alignment horizontal="center" vertical="center" wrapText="1"/>
      <protection locked="0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4" fontId="8" fillId="4" borderId="22" xfId="0" applyNumberFormat="1" applyFont="1" applyFill="1" applyBorder="1" applyAlignment="1" applyProtection="1">
      <alignment horizontal="center" vertical="top" wrapText="1"/>
      <protection locked="0"/>
    </xf>
    <xf numFmtId="165" fontId="9" fillId="4" borderId="22" xfId="1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/>
      <protection locked="0"/>
    </xf>
    <xf numFmtId="0" fontId="17" fillId="5" borderId="22" xfId="0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top"/>
      <protection locked="0"/>
    </xf>
    <xf numFmtId="165" fontId="8" fillId="5" borderId="22" xfId="1" applyFont="1" applyFill="1" applyBorder="1" applyAlignment="1" applyProtection="1">
      <alignment horizontal="center" vertical="top" wrapText="1"/>
    </xf>
    <xf numFmtId="165" fontId="9" fillId="5" borderId="22" xfId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65" fontId="9" fillId="5" borderId="22" xfId="1" quotePrefix="1" applyFont="1" applyFill="1" applyBorder="1" applyAlignment="1" applyProtection="1">
      <alignment horizontal="center" vertical="center" wrapText="1"/>
      <protection locked="0"/>
    </xf>
    <xf numFmtId="165" fontId="8" fillId="8" borderId="22" xfId="1" applyFont="1" applyFill="1" applyBorder="1" applyAlignment="1" applyProtection="1">
      <alignment horizontal="center" vertical="top" wrapText="1"/>
    </xf>
    <xf numFmtId="165" fontId="9" fillId="4" borderId="22" xfId="1" quotePrefix="1" applyFont="1" applyFill="1" applyBorder="1" applyAlignment="1" applyProtection="1">
      <alignment horizontal="center" vertical="center" wrapText="1"/>
      <protection locked="0"/>
    </xf>
    <xf numFmtId="4" fontId="8" fillId="5" borderId="22" xfId="0" applyNumberFormat="1" applyFont="1" applyFill="1" applyBorder="1" applyAlignment="1" applyProtection="1">
      <alignment horizontal="center" vertical="top" wrapText="1"/>
      <protection locked="0"/>
    </xf>
    <xf numFmtId="17" fontId="5" fillId="0" borderId="3" xfId="2" applyNumberFormat="1" applyFill="1" applyAlignment="1" applyProtection="1">
      <alignment vertical="top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5" fontId="8" fillId="0" borderId="22" xfId="1" applyFont="1" applyBorder="1" applyAlignment="1" applyProtection="1">
      <alignment horizontal="center" vertical="center" wrapText="1"/>
      <protection locked="0"/>
    </xf>
    <xf numFmtId="165" fontId="8" fillId="5" borderId="22" xfId="1" applyFont="1" applyFill="1" applyBorder="1" applyAlignment="1" applyProtection="1">
      <alignment horizontal="center" vertical="center" wrapText="1"/>
    </xf>
    <xf numFmtId="165" fontId="8" fillId="5" borderId="22" xfId="1" applyFont="1" applyFill="1" applyBorder="1" applyAlignment="1" applyProtection="1">
      <alignment horizontal="center" vertical="center" wrapText="1"/>
      <protection locked="0"/>
    </xf>
    <xf numFmtId="165" fontId="20" fillId="0" borderId="22" xfId="1" applyFont="1" applyBorder="1" applyAlignment="1" applyProtection="1">
      <alignment horizontal="center" vertical="top"/>
      <protection locked="0"/>
    </xf>
    <xf numFmtId="0" fontId="21" fillId="8" borderId="22" xfId="0" applyFont="1" applyFill="1" applyBorder="1" applyAlignment="1" applyProtection="1">
      <alignment horizontal="center" vertical="top"/>
      <protection locked="0"/>
    </xf>
    <xf numFmtId="165" fontId="21" fillId="8" borderId="22" xfId="1" applyFont="1" applyFill="1" applyBorder="1" applyAlignment="1" applyProtection="1">
      <alignment horizontal="center" vertical="top"/>
      <protection locked="0"/>
    </xf>
    <xf numFmtId="165" fontId="8" fillId="8" borderId="22" xfId="1" applyFont="1" applyFill="1" applyBorder="1" applyAlignment="1" applyProtection="1">
      <alignment horizontal="center" vertical="center" wrapText="1"/>
    </xf>
    <xf numFmtId="165" fontId="8" fillId="8" borderId="22" xfId="1" applyFont="1" applyFill="1" applyBorder="1" applyAlignment="1" applyProtection="1">
      <alignment horizontal="center" vertical="center" wrapText="1"/>
      <protection locked="0"/>
    </xf>
    <xf numFmtId="165" fontId="20" fillId="8" borderId="22" xfId="1" applyFont="1" applyFill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center" vertical="top"/>
      <protection locked="0"/>
    </xf>
    <xf numFmtId="0" fontId="20" fillId="8" borderId="22" xfId="0" applyFont="1" applyFill="1" applyBorder="1" applyAlignment="1" applyProtection="1">
      <alignment horizontal="center" vertical="top"/>
      <protection locked="0"/>
    </xf>
    <xf numFmtId="0" fontId="22" fillId="0" borderId="22" xfId="0" applyFont="1" applyBorder="1" applyAlignment="1" applyProtection="1">
      <alignment horizontal="center" vertical="top"/>
      <protection locked="0"/>
    </xf>
    <xf numFmtId="165" fontId="22" fillId="8" borderId="22" xfId="1" applyFont="1" applyFill="1" applyBorder="1" applyAlignment="1" applyProtection="1">
      <alignment horizontal="center" vertical="top"/>
      <protection locked="0"/>
    </xf>
    <xf numFmtId="165" fontId="20" fillId="0" borderId="0" xfId="1" applyFont="1" applyBorder="1" applyAlignment="1" applyProtection="1">
      <alignment horizontal="center" vertical="top"/>
      <protection locked="0"/>
    </xf>
    <xf numFmtId="0" fontId="22" fillId="8" borderId="22" xfId="0" applyFont="1" applyFill="1" applyBorder="1" applyAlignment="1" applyProtection="1">
      <alignment horizontal="center" vertical="top"/>
      <protection locked="0"/>
    </xf>
    <xf numFmtId="0" fontId="23" fillId="8" borderId="22" xfId="0" applyFont="1" applyFill="1" applyBorder="1" applyAlignment="1" applyProtection="1">
      <alignment horizontal="left" vertical="top"/>
      <protection locked="0"/>
    </xf>
    <xf numFmtId="165" fontId="19" fillId="8" borderId="22" xfId="1" applyFont="1" applyFill="1" applyBorder="1" applyAlignment="1" applyProtection="1">
      <alignment horizontal="center" vertical="center" wrapText="1"/>
    </xf>
    <xf numFmtId="165" fontId="17" fillId="5" borderId="22" xfId="1" applyFont="1" applyFill="1" applyBorder="1" applyAlignment="1" applyProtection="1">
      <alignment horizontal="center" vertical="center" wrapText="1"/>
    </xf>
    <xf numFmtId="165" fontId="17" fillId="8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top" wrapText="1"/>
      <protection locked="0"/>
    </xf>
    <xf numFmtId="165" fontId="19" fillId="4" borderId="22" xfId="1" applyFont="1" applyFill="1" applyBorder="1" applyAlignment="1" applyProtection="1">
      <alignment horizontal="center" vertical="top" wrapText="1"/>
      <protection locked="0"/>
    </xf>
    <xf numFmtId="165" fontId="17" fillId="5" borderId="22" xfId="1" applyFont="1" applyFill="1" applyBorder="1" applyAlignment="1" applyProtection="1">
      <alignment horizontal="center" vertical="top"/>
      <protection locked="0"/>
    </xf>
    <xf numFmtId="165" fontId="19" fillId="0" borderId="22" xfId="1" applyFont="1" applyBorder="1" applyAlignment="1" applyProtection="1">
      <alignment horizontal="center" vertical="center" wrapText="1"/>
      <protection locked="0"/>
    </xf>
    <xf numFmtId="165" fontId="21" fillId="0" borderId="22" xfId="1" applyFont="1" applyBorder="1" applyAlignment="1" applyProtection="1">
      <alignment horizontal="center" vertical="top"/>
      <protection locked="0"/>
    </xf>
    <xf numFmtId="165" fontId="17" fillId="5" borderId="22" xfId="1" applyFont="1" applyFill="1" applyBorder="1" applyAlignment="1" applyProtection="1">
      <alignment horizontal="center" vertical="center" wrapText="1"/>
      <protection locked="0"/>
    </xf>
    <xf numFmtId="165" fontId="17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center" wrapText="1"/>
      <protection locked="0"/>
    </xf>
    <xf numFmtId="165" fontId="19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top" wrapText="1"/>
    </xf>
    <xf numFmtId="165" fontId="19" fillId="8" borderId="22" xfId="1" applyFont="1" applyFill="1" applyBorder="1" applyAlignment="1" applyProtection="1">
      <alignment horizontal="center" vertical="top" wrapText="1"/>
    </xf>
    <xf numFmtId="165" fontId="19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</xf>
    <xf numFmtId="165" fontId="19" fillId="5" borderId="4" xfId="1" applyFont="1" applyFill="1" applyBorder="1" applyAlignment="1" applyProtection="1">
      <alignment horizontal="center" vertical="center" wrapText="1"/>
    </xf>
    <xf numFmtId="165" fontId="19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</xf>
    <xf numFmtId="165" fontId="19" fillId="4" borderId="4" xfId="1" applyFont="1" applyFill="1" applyBorder="1" applyAlignment="1" applyProtection="1">
      <alignment horizontal="center" vertical="center" wrapText="1"/>
    </xf>
    <xf numFmtId="165" fontId="19" fillId="4" borderId="22" xfId="1" applyFont="1" applyFill="1" applyBorder="1" applyAlignment="1" applyProtection="1">
      <alignment horizontal="left" vertical="top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</xf>
    <xf numFmtId="165" fontId="19" fillId="4" borderId="22" xfId="1" applyFont="1" applyFill="1" applyBorder="1" applyAlignment="1" applyProtection="1">
      <alignment vertical="top" wrapText="1"/>
    </xf>
    <xf numFmtId="165" fontId="19" fillId="5" borderId="22" xfId="1" applyFont="1" applyFill="1" applyBorder="1" applyAlignment="1" applyProtection="1">
      <alignment horizontal="left" vertical="top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</xf>
    <xf numFmtId="165" fontId="19" fillId="5" borderId="22" xfId="1" applyFont="1" applyFill="1" applyBorder="1" applyAlignment="1" applyProtection="1">
      <alignment vertical="top" wrapText="1"/>
    </xf>
    <xf numFmtId="165" fontId="19" fillId="4" borderId="2" xfId="1" applyFont="1" applyFill="1" applyBorder="1" applyAlignment="1" applyProtection="1">
      <alignment horizontal="left" vertical="center" wrapText="1"/>
      <protection locked="0"/>
    </xf>
    <xf numFmtId="165" fontId="17" fillId="4" borderId="2" xfId="1" applyFont="1" applyFill="1" applyBorder="1" applyAlignment="1" applyProtection="1">
      <alignment horizontal="right" vertical="center" shrinkToFit="1"/>
      <protection locked="0"/>
    </xf>
    <xf numFmtId="165" fontId="17" fillId="4" borderId="2" xfId="1" applyFont="1" applyFill="1" applyBorder="1" applyAlignment="1" applyProtection="1">
      <alignment horizontal="left" vertical="center" wrapText="1"/>
    </xf>
    <xf numFmtId="165" fontId="17" fillId="4" borderId="2" xfId="1" applyFont="1" applyFill="1" applyBorder="1" applyAlignment="1" applyProtection="1">
      <alignment horizontal="left" vertical="center" wrapText="1"/>
      <protection locked="0"/>
    </xf>
    <xf numFmtId="165" fontId="19" fillId="4" borderId="4" xfId="1" applyFont="1" applyFill="1" applyBorder="1" applyAlignment="1" applyProtection="1">
      <alignment vertical="center" wrapText="1"/>
    </xf>
    <xf numFmtId="165" fontId="19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</xf>
    <xf numFmtId="165" fontId="19" fillId="0" borderId="11" xfId="1" applyFont="1" applyFill="1" applyBorder="1" applyAlignment="1" applyProtection="1">
      <alignment vertical="center" wrapText="1"/>
    </xf>
    <xf numFmtId="0" fontId="23" fillId="0" borderId="22" xfId="0" applyFont="1" applyBorder="1" applyAlignment="1" applyProtection="1">
      <alignment horizontal="left" vertical="top"/>
      <protection locked="0"/>
    </xf>
    <xf numFmtId="0" fontId="19" fillId="7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vertical="top"/>
      <protection locked="0"/>
    </xf>
    <xf numFmtId="0" fontId="19" fillId="5" borderId="22" xfId="0" applyFont="1" applyFill="1" applyBorder="1" applyAlignment="1" applyProtection="1">
      <alignment vertical="top"/>
      <protection locked="0"/>
    </xf>
    <xf numFmtId="0" fontId="19" fillId="4" borderId="22" xfId="0" quotePrefix="1" applyFont="1" applyFill="1" applyBorder="1" applyAlignment="1" applyProtection="1">
      <alignment horizontal="left" vertical="top" wrapText="1"/>
      <protection locked="0"/>
    </xf>
    <xf numFmtId="0" fontId="19" fillId="5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horizontal="left" vertical="top" wrapText="1"/>
      <protection locked="0"/>
    </xf>
    <xf numFmtId="0" fontId="17" fillId="5" borderId="22" xfId="0" applyFont="1" applyFill="1" applyBorder="1" applyAlignment="1" applyProtection="1">
      <alignment horizontal="left" vertical="top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4" borderId="2" xfId="0" applyFont="1" applyFill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19" fillId="5" borderId="2" xfId="0" applyFont="1" applyFill="1" applyBorder="1" applyAlignment="1" applyProtection="1">
      <alignment vertical="center"/>
      <protection locked="0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4"/>
  <sheetViews>
    <sheetView tabSelected="1" view="pageBreakPreview" zoomScale="60" zoomScaleNormal="100" workbookViewId="0">
      <selection activeCell="D7" sqref="D7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35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  <col min="17" max="17" width="12.3984375" bestFit="1" customWidth="1"/>
  </cols>
  <sheetData>
    <row r="4" spans="1:47" ht="20" thickBot="1" x14ac:dyDescent="0.35">
      <c r="B4" s="188" t="s">
        <v>47</v>
      </c>
      <c r="C4" s="188"/>
      <c r="D4" s="188"/>
      <c r="E4" s="188"/>
      <c r="F4" s="188"/>
      <c r="G4" s="188"/>
      <c r="H4" s="16"/>
      <c r="I4" s="110" t="s">
        <v>131</v>
      </c>
      <c r="J4" s="96"/>
      <c r="K4" s="184">
        <v>2023</v>
      </c>
      <c r="L4" s="185"/>
      <c r="M4" s="185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5.5" thickTop="1" thickBot="1" x14ac:dyDescent="0.35">
      <c r="B5" s="186" t="s">
        <v>71</v>
      </c>
      <c r="C5" s="187"/>
      <c r="D5" s="189"/>
      <c r="E5" s="190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44</v>
      </c>
      <c r="E6" s="20" t="s">
        <v>45</v>
      </c>
      <c r="F6" s="20" t="s">
        <v>83</v>
      </c>
      <c r="G6" s="20" t="s">
        <v>37</v>
      </c>
      <c r="H6" s="20" t="s">
        <v>29</v>
      </c>
      <c r="I6" s="20" t="s">
        <v>46</v>
      </c>
      <c r="J6" s="20" t="s">
        <v>63</v>
      </c>
      <c r="K6" s="20" t="s">
        <v>62</v>
      </c>
      <c r="L6" s="20" t="s">
        <v>64</v>
      </c>
      <c r="M6" s="20" t="s">
        <v>34</v>
      </c>
      <c r="N6" s="20" t="s">
        <v>65</v>
      </c>
      <c r="O6" s="21" t="s">
        <v>70</v>
      </c>
      <c r="P6" s="21" t="s">
        <v>66</v>
      </c>
      <c r="Q6" s="33" t="s">
        <v>76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75">
        <v>1</v>
      </c>
      <c r="C7" s="178" t="s">
        <v>13</v>
      </c>
      <c r="D7" s="46">
        <v>12</v>
      </c>
      <c r="E7" s="46" t="s">
        <v>82</v>
      </c>
      <c r="F7" s="46" t="s">
        <v>88</v>
      </c>
      <c r="G7" s="48" t="s">
        <v>27</v>
      </c>
      <c r="H7" s="48">
        <v>6</v>
      </c>
      <c r="I7" s="74" t="s">
        <v>14</v>
      </c>
      <c r="J7" s="76" t="str">
        <f>J13</f>
        <v>CONCURSADO</v>
      </c>
      <c r="K7" s="160">
        <v>3396.44</v>
      </c>
      <c r="L7" s="160">
        <v>178.31</v>
      </c>
      <c r="M7" s="161"/>
      <c r="N7" s="162">
        <v>3574.75</v>
      </c>
      <c r="O7" s="163">
        <v>436.83</v>
      </c>
      <c r="P7" s="164">
        <v>3137.92</v>
      </c>
      <c r="Q7" s="3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77">
        <v>2</v>
      </c>
      <c r="C8" s="179" t="s">
        <v>10</v>
      </c>
      <c r="D8" s="47">
        <v>13</v>
      </c>
      <c r="E8" s="47" t="s">
        <v>82</v>
      </c>
      <c r="F8" s="47" t="s">
        <v>84</v>
      </c>
      <c r="G8" s="49" t="s">
        <v>27</v>
      </c>
      <c r="H8" s="49">
        <v>6</v>
      </c>
      <c r="I8" s="78" t="s">
        <v>11</v>
      </c>
      <c r="J8" s="78" t="s">
        <v>67</v>
      </c>
      <c r="K8" s="165">
        <v>3702.12</v>
      </c>
      <c r="L8" s="165">
        <v>389.19</v>
      </c>
      <c r="M8" s="166">
        <v>1110.6400000000001</v>
      </c>
      <c r="N8" s="167">
        <f>SUM(Tabela44[[#This Row],[Salario Base]:[Gratificação]])</f>
        <v>5201.95</v>
      </c>
      <c r="O8" s="166">
        <v>2311.9699999999998</v>
      </c>
      <c r="P8" s="168">
        <f>Tabela44[[#This Row],[Salario Bruto]]-Tabela44[[#This Row],[Descontos]]</f>
        <v>2889.98</v>
      </c>
      <c r="Q8" s="3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79"/>
      <c r="C9" s="180"/>
      <c r="D9" s="80"/>
      <c r="E9" s="81"/>
      <c r="F9" s="37"/>
      <c r="G9" s="82"/>
      <c r="H9" s="83"/>
      <c r="I9" s="84"/>
      <c r="J9" s="84"/>
      <c r="K9" s="85"/>
      <c r="L9" s="85"/>
      <c r="M9" s="38"/>
      <c r="N9" s="38"/>
      <c r="O9" s="38"/>
      <c r="P9" s="86"/>
      <c r="Q9" s="3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87"/>
      <c r="C11" s="45" t="s">
        <v>71</v>
      </c>
      <c r="D11" s="44" t="s">
        <v>87</v>
      </c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  <c r="Q11" s="90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40" t="s">
        <v>28</v>
      </c>
      <c r="C12" s="41" t="s">
        <v>36</v>
      </c>
      <c r="D12" s="41" t="s">
        <v>44</v>
      </c>
      <c r="E12" s="41" t="s">
        <v>45</v>
      </c>
      <c r="F12" s="41" t="s">
        <v>83</v>
      </c>
      <c r="G12" s="41" t="s">
        <v>37</v>
      </c>
      <c r="H12" s="41" t="s">
        <v>29</v>
      </c>
      <c r="I12" s="41" t="s">
        <v>46</v>
      </c>
      <c r="J12" s="41" t="s">
        <v>63</v>
      </c>
      <c r="K12" s="41" t="s">
        <v>62</v>
      </c>
      <c r="L12" s="41" t="s">
        <v>64</v>
      </c>
      <c r="M12" s="41" t="s">
        <v>34</v>
      </c>
      <c r="N12" s="41" t="s">
        <v>65</v>
      </c>
      <c r="O12" s="42" t="s">
        <v>70</v>
      </c>
      <c r="P12" s="42" t="s">
        <v>66</v>
      </c>
      <c r="Q12" s="43" t="s">
        <v>76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91">
        <v>3</v>
      </c>
      <c r="C13" s="181" t="s">
        <v>1</v>
      </c>
      <c r="D13" s="92">
        <v>2</v>
      </c>
      <c r="E13" s="92" t="s">
        <v>81</v>
      </c>
      <c r="F13" s="92" t="s">
        <v>84</v>
      </c>
      <c r="G13" s="93" t="s">
        <v>103</v>
      </c>
      <c r="H13" s="93">
        <v>6</v>
      </c>
      <c r="I13" s="73" t="s">
        <v>2</v>
      </c>
      <c r="J13" s="73" t="s">
        <v>67</v>
      </c>
      <c r="K13" s="144"/>
      <c r="L13" s="144"/>
      <c r="M13" s="145"/>
      <c r="N13" s="146"/>
      <c r="O13" s="145"/>
      <c r="P13" s="147"/>
      <c r="Q13" s="70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94">
        <v>4</v>
      </c>
      <c r="C14" s="178" t="s">
        <v>38</v>
      </c>
      <c r="D14" s="46">
        <v>3</v>
      </c>
      <c r="E14" s="46" t="s">
        <v>81</v>
      </c>
      <c r="F14" s="46" t="str">
        <f>F13</f>
        <v>.........</v>
      </c>
      <c r="G14" s="48" t="s">
        <v>79</v>
      </c>
      <c r="H14" s="48">
        <v>6</v>
      </c>
      <c r="I14" s="74" t="s">
        <v>104</v>
      </c>
      <c r="J14" s="74" t="str">
        <f>J13</f>
        <v>CONCURSADO</v>
      </c>
      <c r="K14" s="148">
        <v>1727.57</v>
      </c>
      <c r="L14" s="148">
        <v>224.58</v>
      </c>
      <c r="M14" s="149">
        <v>1394.75</v>
      </c>
      <c r="N14" s="150">
        <v>3346.9</v>
      </c>
      <c r="O14" s="149">
        <v>313.89999999999998</v>
      </c>
      <c r="P14" s="151">
        <f>Tabela44[[#This Row],[Salario Bruto]]-Tabela44[[#This Row],[Descontos]]</f>
        <v>3033</v>
      </c>
      <c r="Q14" s="72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32"/>
      <c r="B15" s="91">
        <v>5</v>
      </c>
      <c r="C15" s="181" t="s">
        <v>3</v>
      </c>
      <c r="D15" s="92">
        <v>17</v>
      </c>
      <c r="E15" s="92" t="s">
        <v>82</v>
      </c>
      <c r="F15" s="92" t="str">
        <f>F14</f>
        <v>.........</v>
      </c>
      <c r="G15" s="93" t="s">
        <v>27</v>
      </c>
      <c r="H15" s="93">
        <v>6</v>
      </c>
      <c r="I15" s="73" t="s">
        <v>4</v>
      </c>
      <c r="J15" s="73" t="str">
        <f>J13</f>
        <v>CONCURSADO</v>
      </c>
      <c r="K15" s="144">
        <v>7551.62</v>
      </c>
      <c r="L15" s="144">
        <v>356.81</v>
      </c>
      <c r="M15" s="145"/>
      <c r="N15" s="146">
        <f>SUM(Tabela44[[#This Row],[Salario Base]:[Gratificação]])</f>
        <v>7908.43</v>
      </c>
      <c r="O15" s="145">
        <v>2972.83</v>
      </c>
      <c r="P15" s="147">
        <f>Tabela44[[#This Row],[Salario Bruto]]-Tabela44[[#This Row],[Descontos]]</f>
        <v>4935.6000000000004</v>
      </c>
      <c r="Q15" s="71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x14ac:dyDescent="0.3">
      <c r="B16" s="94">
        <v>6</v>
      </c>
      <c r="C16" s="178" t="s">
        <v>5</v>
      </c>
      <c r="D16" s="46">
        <v>13</v>
      </c>
      <c r="E16" s="46" t="s">
        <v>82</v>
      </c>
      <c r="F16" s="46" t="s">
        <v>84</v>
      </c>
      <c r="G16" s="48" t="s">
        <v>79</v>
      </c>
      <c r="H16" s="48">
        <v>6</v>
      </c>
      <c r="I16" s="74" t="s">
        <v>4</v>
      </c>
      <c r="J16" s="74" t="str">
        <f>J13</f>
        <v>CONCURSADO</v>
      </c>
      <c r="K16" s="148">
        <v>4966.4399999999996</v>
      </c>
      <c r="L16" s="148">
        <v>496.64</v>
      </c>
      <c r="M16" s="148"/>
      <c r="N16" s="146">
        <f>SUM(Tabela44[[#This Row],[Salario Base]:[Gratificação]])</f>
        <v>5463.08</v>
      </c>
      <c r="O16" s="149">
        <v>924.03</v>
      </c>
      <c r="P16" s="151">
        <v>4539.05</v>
      </c>
      <c r="Q16" s="72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91">
        <v>7</v>
      </c>
      <c r="C17" s="181" t="s">
        <v>6</v>
      </c>
      <c r="D17" s="92">
        <v>6</v>
      </c>
      <c r="E17" s="92" t="s">
        <v>81</v>
      </c>
      <c r="F17" s="92" t="str">
        <f>F15</f>
        <v>.........</v>
      </c>
      <c r="G17" s="93" t="s">
        <v>27</v>
      </c>
      <c r="H17" s="93">
        <v>6</v>
      </c>
      <c r="I17" s="73" t="s">
        <v>105</v>
      </c>
      <c r="J17" s="73" t="str">
        <f>J13</f>
        <v>CONCURSADO</v>
      </c>
      <c r="K17" s="144">
        <v>2633.09</v>
      </c>
      <c r="L17" s="144">
        <v>401.55</v>
      </c>
      <c r="M17" s="145">
        <v>2324.59</v>
      </c>
      <c r="N17" s="146">
        <v>5359.23</v>
      </c>
      <c r="O17" s="145">
        <v>1469.45</v>
      </c>
      <c r="P17" s="147">
        <f>Tabela44[[#This Row],[Salario Bruto]]-Tabela44[[#This Row],[Descontos]]</f>
        <v>3889.7799999999997</v>
      </c>
      <c r="Q17" s="70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94">
        <v>8</v>
      </c>
      <c r="C18" s="178" t="s">
        <v>40</v>
      </c>
      <c r="D18" s="46">
        <v>2</v>
      </c>
      <c r="E18" s="46" t="s">
        <v>81</v>
      </c>
      <c r="F18" s="46" t="str">
        <f>F17</f>
        <v>.........</v>
      </c>
      <c r="G18" s="48" t="s">
        <v>27</v>
      </c>
      <c r="H18" s="48">
        <v>6</v>
      </c>
      <c r="I18" s="74" t="s">
        <v>106</v>
      </c>
      <c r="J18" s="74" t="str">
        <f>J13</f>
        <v>CONCURSADO</v>
      </c>
      <c r="K18" s="148">
        <v>1554.81</v>
      </c>
      <c r="L18" s="148">
        <v>233.22</v>
      </c>
      <c r="M18" s="149">
        <v>2324.59</v>
      </c>
      <c r="N18" s="150">
        <v>4112.62</v>
      </c>
      <c r="O18" s="149">
        <v>468.3</v>
      </c>
      <c r="P18" s="151">
        <f>Tabela44[[#This Row],[Salario Bruto]]-Tabela44[[#This Row],[Descontos]]</f>
        <v>3644.3199999999997</v>
      </c>
      <c r="Q18" s="72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91"/>
      <c r="C19" s="181" t="s">
        <v>7</v>
      </c>
      <c r="D19" s="92">
        <v>7</v>
      </c>
      <c r="E19" s="92" t="s">
        <v>81</v>
      </c>
      <c r="F19" s="92" t="str">
        <f>F18</f>
        <v>.........</v>
      </c>
      <c r="G19" s="93" t="s">
        <v>80</v>
      </c>
      <c r="H19" s="93">
        <v>6</v>
      </c>
      <c r="I19" s="73" t="s">
        <v>4</v>
      </c>
      <c r="J19" s="73" t="str">
        <f t="shared" ref="J19:J32" si="0">J14</f>
        <v>CONCURSADO</v>
      </c>
      <c r="K19" s="144">
        <v>2633.09</v>
      </c>
      <c r="L19" s="144"/>
      <c r="M19" s="144"/>
      <c r="N19" s="146">
        <f>SUM(Tabela44[[#This Row],[Salario Base]:[Gratificação]])</f>
        <v>2633.09</v>
      </c>
      <c r="O19" s="145">
        <v>219.02</v>
      </c>
      <c r="P19" s="147">
        <f>Tabela44[[#This Row],[Salario Bruto]]-Tabela44[[#This Row],[Descontos]]</f>
        <v>2414.0700000000002</v>
      </c>
      <c r="Q19" s="70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94">
        <v>11</v>
      </c>
      <c r="C20" s="178" t="s">
        <v>15</v>
      </c>
      <c r="D20" s="46">
        <v>20</v>
      </c>
      <c r="E20" s="46" t="s">
        <v>81</v>
      </c>
      <c r="F20" s="46" t="str">
        <f>F19</f>
        <v>.........</v>
      </c>
      <c r="G20" s="48" t="s">
        <v>27</v>
      </c>
      <c r="H20" s="48">
        <v>6</v>
      </c>
      <c r="I20" s="74" t="s">
        <v>107</v>
      </c>
      <c r="J20" s="74" t="str">
        <f t="shared" si="0"/>
        <v>CONCURSADO</v>
      </c>
      <c r="K20" s="148">
        <v>10152.73</v>
      </c>
      <c r="L20" s="148">
        <v>533.02</v>
      </c>
      <c r="M20" s="149">
        <v>2324.59</v>
      </c>
      <c r="N20" s="150">
        <f>SUM(Tabela44[[#This Row],[Salario Base]:[Gratificação]])</f>
        <v>13010.34</v>
      </c>
      <c r="O20" s="149">
        <v>5229.6400000000003</v>
      </c>
      <c r="P20" s="151">
        <f>Tabela44[[#This Row],[Salario Bruto]]-Tabela44[[#This Row],[Descontos]]</f>
        <v>7780.7</v>
      </c>
      <c r="Q20" s="72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77</v>
      </c>
    </row>
    <row r="21" spans="2:36" x14ac:dyDescent="0.3">
      <c r="B21" s="91">
        <v>12</v>
      </c>
      <c r="C21" s="181" t="s">
        <v>16</v>
      </c>
      <c r="D21" s="92">
        <v>8</v>
      </c>
      <c r="E21" s="92" t="s">
        <v>82</v>
      </c>
      <c r="F21" s="92" t="str">
        <f>F19</f>
        <v>.........</v>
      </c>
      <c r="G21" s="93" t="s">
        <v>27</v>
      </c>
      <c r="H21" s="93">
        <v>6</v>
      </c>
      <c r="I21" s="73" t="s">
        <v>17</v>
      </c>
      <c r="J21" s="73" t="str">
        <f t="shared" si="0"/>
        <v>CONCURSADO</v>
      </c>
      <c r="K21" s="144">
        <v>3644.82</v>
      </c>
      <c r="L21" s="144">
        <v>191.35</v>
      </c>
      <c r="M21" s="145">
        <v>800</v>
      </c>
      <c r="N21" s="146">
        <f>SUM(Tabela44[[#This Row],[Salario Base]:[Gratificação]])</f>
        <v>4636.17</v>
      </c>
      <c r="O21" s="145">
        <v>1425.96</v>
      </c>
      <c r="P21" s="147">
        <f>Tabela44[[#This Row],[Salario Bruto]]-Tabela44[[#This Row],[Descontos]]</f>
        <v>3210.21</v>
      </c>
      <c r="Q21" s="70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94">
        <v>13</v>
      </c>
      <c r="C22" s="178" t="s">
        <v>19</v>
      </c>
      <c r="D22" s="46">
        <v>6</v>
      </c>
      <c r="E22" s="46" t="s">
        <v>81</v>
      </c>
      <c r="F22" s="46" t="str">
        <f>F19</f>
        <v>.........</v>
      </c>
      <c r="G22" s="48" t="s">
        <v>27</v>
      </c>
      <c r="H22" s="48">
        <v>6</v>
      </c>
      <c r="I22" s="74" t="s">
        <v>108</v>
      </c>
      <c r="J22" s="74" t="str">
        <f t="shared" si="0"/>
        <v>CONCURSADO</v>
      </c>
      <c r="K22" s="148">
        <v>965.47</v>
      </c>
      <c r="L22" s="148">
        <v>401.55</v>
      </c>
      <c r="M22" s="149">
        <v>852.35</v>
      </c>
      <c r="N22" s="150">
        <f>SUM(Tabela44[[#This Row],[Salario Base]:[Gratificação]])</f>
        <v>2219.37</v>
      </c>
      <c r="O22" s="149">
        <v>143.80000000000001</v>
      </c>
      <c r="P22" s="151">
        <f>Tabela44[[#This Row],[Salario Bruto]]-Tabela44[[#This Row],[Descontos]]</f>
        <v>2075.5699999999997</v>
      </c>
      <c r="Q22" s="72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91">
        <v>14</v>
      </c>
      <c r="C23" s="181" t="s">
        <v>20</v>
      </c>
      <c r="D23" s="92">
        <v>7</v>
      </c>
      <c r="E23" s="92" t="s">
        <v>82</v>
      </c>
      <c r="F23" s="92" t="str">
        <f>F18</f>
        <v>.........</v>
      </c>
      <c r="G23" s="93" t="s">
        <v>27</v>
      </c>
      <c r="H23" s="93">
        <v>6</v>
      </c>
      <c r="I23" s="73" t="s">
        <v>109</v>
      </c>
      <c r="J23" s="73" t="str">
        <f t="shared" si="0"/>
        <v>CONCURSADO</v>
      </c>
      <c r="K23" s="144">
        <v>2633.09</v>
      </c>
      <c r="L23" s="144">
        <v>401.55</v>
      </c>
      <c r="M23" s="145">
        <v>2324.59</v>
      </c>
      <c r="N23" s="146">
        <f>SUM(Tabela44[[#This Row],[Salario Base]:[Gratificação]])</f>
        <v>5359.2300000000005</v>
      </c>
      <c r="O23" s="145">
        <v>1886.02</v>
      </c>
      <c r="P23" s="147">
        <f>Tabela44[[#This Row],[Salario Bruto]]-Tabela44[[#This Row],[Descontos]]</f>
        <v>3473.2100000000005</v>
      </c>
      <c r="Q23" s="70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94">
        <v>15</v>
      </c>
      <c r="C24" s="178" t="s">
        <v>39</v>
      </c>
      <c r="D24" s="46">
        <v>2</v>
      </c>
      <c r="E24" s="46" t="s">
        <v>82</v>
      </c>
      <c r="F24" s="46" t="s">
        <v>116</v>
      </c>
      <c r="G24" s="48" t="s">
        <v>27</v>
      </c>
      <c r="H24" s="48">
        <v>6</v>
      </c>
      <c r="I24" s="74" t="s">
        <v>110</v>
      </c>
      <c r="J24" s="74"/>
      <c r="K24" s="148">
        <v>4226.54</v>
      </c>
      <c r="L24" s="148"/>
      <c r="M24" s="149"/>
      <c r="N24" s="150">
        <f>SUM(Tabela44[[#This Row],[Salario Base]:[Gratificação]])</f>
        <v>4226.54</v>
      </c>
      <c r="O24" s="149">
        <v>610.5</v>
      </c>
      <c r="P24" s="151">
        <f>Tabela44[[#This Row],[Salario Bruto]]-Tabela44[[#This Row],[Descontos]]</f>
        <v>3616.04</v>
      </c>
      <c r="Q24" s="72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91">
        <v>16</v>
      </c>
      <c r="C25" s="181" t="s">
        <v>74</v>
      </c>
      <c r="D25" s="92">
        <v>3</v>
      </c>
      <c r="E25" s="92" t="s">
        <v>82</v>
      </c>
      <c r="F25" s="92" t="str">
        <f>F19</f>
        <v>.........</v>
      </c>
      <c r="G25" s="93" t="s">
        <v>27</v>
      </c>
      <c r="H25" s="93">
        <v>6</v>
      </c>
      <c r="I25" s="73" t="s">
        <v>17</v>
      </c>
      <c r="J25" s="73" t="str">
        <f t="shared" si="0"/>
        <v>CONCURSADO</v>
      </c>
      <c r="K25" s="144">
        <v>2402.23</v>
      </c>
      <c r="L25" s="144">
        <v>356.25</v>
      </c>
      <c r="M25" s="145">
        <v>800</v>
      </c>
      <c r="N25" s="146">
        <f>SUM(Tabela44[[#This Row],[Salario Base]:[Gratificação]])</f>
        <v>3558.48</v>
      </c>
      <c r="O25" s="145">
        <v>329.49</v>
      </c>
      <c r="P25" s="147">
        <f>Tabela44[[#This Row],[Salario Bruto]]-Tabela44[[#This Row],[Descontos]]</f>
        <v>3228.99</v>
      </c>
      <c r="Q25" s="70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94">
        <v>17</v>
      </c>
      <c r="C26" s="178" t="s">
        <v>21</v>
      </c>
      <c r="D26" s="46">
        <v>8</v>
      </c>
      <c r="E26" s="46" t="s">
        <v>82</v>
      </c>
      <c r="F26" s="46" t="str">
        <f>F19</f>
        <v>.........</v>
      </c>
      <c r="G26" s="48" t="s">
        <v>27</v>
      </c>
      <c r="H26" s="48">
        <v>6</v>
      </c>
      <c r="I26" s="74" t="s">
        <v>17</v>
      </c>
      <c r="J26" s="74" t="str">
        <f t="shared" si="0"/>
        <v>CONCURSADO</v>
      </c>
      <c r="K26" s="148">
        <v>3644.82</v>
      </c>
      <c r="L26" s="148">
        <v>191.35</v>
      </c>
      <c r="M26" s="149">
        <v>800</v>
      </c>
      <c r="N26" s="150">
        <f>SUM(Tabela44[[#This Row],[Salario Base]:[Gratificação]])</f>
        <v>4636.17</v>
      </c>
      <c r="O26" s="149">
        <v>677.73</v>
      </c>
      <c r="P26" s="151">
        <f>Tabela44[[#This Row],[Salario Bruto]]-Tabela44[[#This Row],[Descontos]]</f>
        <v>3958.44</v>
      </c>
      <c r="Q26" s="72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91">
        <v>18</v>
      </c>
      <c r="C27" s="181" t="s">
        <v>22</v>
      </c>
      <c r="D27" s="92">
        <v>12</v>
      </c>
      <c r="E27" s="92" t="s">
        <v>81</v>
      </c>
      <c r="F27" s="92" t="str">
        <f>F19</f>
        <v>.........</v>
      </c>
      <c r="G27" s="93" t="s">
        <v>27</v>
      </c>
      <c r="H27" s="93">
        <v>6</v>
      </c>
      <c r="I27" s="73" t="s">
        <v>111</v>
      </c>
      <c r="J27" s="73" t="str">
        <f t="shared" si="0"/>
        <v>CONCURSADO</v>
      </c>
      <c r="K27" s="144">
        <v>4954.62</v>
      </c>
      <c r="L27" s="144">
        <v>495.46</v>
      </c>
      <c r="M27" s="145">
        <v>2324.59</v>
      </c>
      <c r="N27" s="146">
        <f>SUM(Tabela44[[#This Row],[Salario Base]:[Gratificação]])</f>
        <v>7774.67</v>
      </c>
      <c r="O27" s="145">
        <v>3113.4</v>
      </c>
      <c r="P27" s="147">
        <f>Tabela44[[#This Row],[Salario Bruto]]-Tabela44[[#This Row],[Descontos]]</f>
        <v>4661.2700000000004</v>
      </c>
      <c r="Q27" s="70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95">
        <v>19</v>
      </c>
      <c r="C28" s="178" t="s">
        <v>42</v>
      </c>
      <c r="D28" s="46">
        <v>2</v>
      </c>
      <c r="E28" s="46" t="s">
        <v>82</v>
      </c>
      <c r="F28" s="46" t="str">
        <f>F29</f>
        <v>.........</v>
      </c>
      <c r="G28" s="48" t="s">
        <v>27</v>
      </c>
      <c r="H28" s="48">
        <v>6</v>
      </c>
      <c r="I28" s="74" t="s">
        <v>43</v>
      </c>
      <c r="J28" s="74" t="str">
        <f t="shared" si="0"/>
        <v>CONCURSADO</v>
      </c>
      <c r="K28" s="148">
        <v>1554.81</v>
      </c>
      <c r="L28" s="148">
        <v>296.93</v>
      </c>
      <c r="M28" s="148"/>
      <c r="N28" s="150">
        <f>SUM(Tabela44[[#This Row],[Salario Base]:[Gratificação]])</f>
        <v>1851.74</v>
      </c>
      <c r="O28" s="149">
        <v>120.13</v>
      </c>
      <c r="P28" s="151">
        <f>Tabela44[[#This Row],[Salario Bruto]]-Tabela44[[#This Row],[Descontos]]</f>
        <v>1731.6100000000001</v>
      </c>
      <c r="Q28" s="72"/>
      <c r="R28" s="17"/>
      <c r="S28" s="17"/>
      <c r="T28" s="2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91">
        <v>20</v>
      </c>
      <c r="C29" s="181" t="s">
        <v>23</v>
      </c>
      <c r="D29" s="92">
        <v>7</v>
      </c>
      <c r="E29" s="92" t="s">
        <v>82</v>
      </c>
      <c r="F29" s="92" t="str">
        <f>F19</f>
        <v>.........</v>
      </c>
      <c r="G29" s="93" t="s">
        <v>27</v>
      </c>
      <c r="H29" s="93"/>
      <c r="I29" s="73" t="s">
        <v>112</v>
      </c>
      <c r="J29" s="73" t="s">
        <v>67</v>
      </c>
      <c r="K29" s="144">
        <v>2633.09</v>
      </c>
      <c r="L29" s="144">
        <v>401.55</v>
      </c>
      <c r="M29" s="145">
        <v>2324.4899999999998</v>
      </c>
      <c r="N29" s="146">
        <f>SUM(Tabela44[[#This Row],[Salario Base]:[Gratificação]])</f>
        <v>5359.13</v>
      </c>
      <c r="O29" s="145">
        <v>1061.68</v>
      </c>
      <c r="P29" s="147">
        <f>Tabela44[[#This Row],[Salario Bruto]]-Tabela44[[#This Row],[Descontos]]</f>
        <v>4297.45</v>
      </c>
      <c r="Q29" s="70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94">
        <v>21</v>
      </c>
      <c r="C30" s="178" t="s">
        <v>24</v>
      </c>
      <c r="D30" s="46">
        <v>7</v>
      </c>
      <c r="E30" s="46" t="s">
        <v>82</v>
      </c>
      <c r="F30" s="46" t="str">
        <f>F18</f>
        <v>.........</v>
      </c>
      <c r="G30" s="48" t="s">
        <v>27</v>
      </c>
      <c r="H30" s="48">
        <v>6</v>
      </c>
      <c r="I30" s="74" t="s">
        <v>113</v>
      </c>
      <c r="J30" s="74" t="str">
        <f t="shared" si="0"/>
        <v>CONCURSADO</v>
      </c>
      <c r="K30" s="148">
        <v>2925.65</v>
      </c>
      <c r="L30" s="148">
        <v>430.8</v>
      </c>
      <c r="M30" s="149">
        <v>1549.73</v>
      </c>
      <c r="N30" s="150">
        <f>SUM(Tabela44[[#This Row],[Salario Base]:[Gratificação]])</f>
        <v>4906.18</v>
      </c>
      <c r="O30" s="149">
        <v>1434.13</v>
      </c>
      <c r="P30" s="151">
        <f>Tabela44[[#This Row],[Salario Bruto]]-Tabela44[[#This Row],[Descontos]]</f>
        <v>3472.05</v>
      </c>
      <c r="Q30" s="72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91">
        <v>22</v>
      </c>
      <c r="C31" s="181" t="s">
        <v>25</v>
      </c>
      <c r="D31" s="92">
        <v>3</v>
      </c>
      <c r="E31" s="92" t="s">
        <v>82</v>
      </c>
      <c r="F31" s="92">
        <v>2</v>
      </c>
      <c r="G31" s="93" t="s">
        <v>27</v>
      </c>
      <c r="H31" s="93">
        <v>6</v>
      </c>
      <c r="I31" s="73" t="s">
        <v>114</v>
      </c>
      <c r="J31" s="73" t="str">
        <f t="shared" si="0"/>
        <v>CONCURSADO</v>
      </c>
      <c r="K31" s="144">
        <v>1919.54</v>
      </c>
      <c r="L31" s="144">
        <v>100.77</v>
      </c>
      <c r="M31" s="145">
        <v>2324.59</v>
      </c>
      <c r="N31" s="146">
        <f>SUM(Tabela44[[#This Row],[Salario Base]:[Gratificação]])</f>
        <v>4344.8999999999996</v>
      </c>
      <c r="O31" s="145">
        <v>607.1</v>
      </c>
      <c r="P31" s="147">
        <f>Tabela44[[#This Row],[Salario Bruto]]-Tabela44[[#This Row],[Descontos]]</f>
        <v>3737.7999999999997</v>
      </c>
      <c r="Q31" s="70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94">
        <v>23</v>
      </c>
      <c r="C32" s="178" t="s">
        <v>26</v>
      </c>
      <c r="D32" s="46">
        <v>8</v>
      </c>
      <c r="E32" s="46" t="s">
        <v>82</v>
      </c>
      <c r="F32" s="46" t="str">
        <f>F19</f>
        <v>.........</v>
      </c>
      <c r="G32" s="48" t="s">
        <v>27</v>
      </c>
      <c r="H32" s="48">
        <v>6</v>
      </c>
      <c r="I32" s="74" t="s">
        <v>17</v>
      </c>
      <c r="J32" s="74" t="str">
        <f t="shared" si="0"/>
        <v>CONCURSADO</v>
      </c>
      <c r="K32" s="148">
        <v>3644.82</v>
      </c>
      <c r="L32" s="148">
        <v>555.83000000000004</v>
      </c>
      <c r="M32" s="149">
        <v>800</v>
      </c>
      <c r="N32" s="150">
        <f>SUM(Tabela44[[#This Row],[Salario Base]:[Gratificação]])</f>
        <v>5000.6500000000005</v>
      </c>
      <c r="O32" s="149">
        <v>1244.0899999999999</v>
      </c>
      <c r="P32" s="151">
        <f>Tabela44[[#This Row],[Salario Bruto]]-Tabela44[[#This Row],[Descontos]]</f>
        <v>3756.5600000000004</v>
      </c>
      <c r="Q32" s="72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50"/>
      <c r="C33" s="51"/>
      <c r="D33" s="52"/>
      <c r="E33" s="52"/>
      <c r="F33" s="52"/>
      <c r="G33" s="50"/>
      <c r="H33" s="50"/>
      <c r="I33" s="53"/>
      <c r="J33" s="53"/>
      <c r="K33" s="54"/>
      <c r="L33" s="54"/>
      <c r="M33" s="55"/>
      <c r="N33" s="56"/>
      <c r="O33" s="55"/>
      <c r="P33" s="57"/>
      <c r="Q33" s="5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82" t="s">
        <v>71</v>
      </c>
      <c r="C34" s="182"/>
      <c r="D34" s="183" t="s">
        <v>89</v>
      </c>
      <c r="E34" s="183"/>
      <c r="F34" s="52"/>
      <c r="G34" s="50"/>
      <c r="H34" s="50"/>
      <c r="I34" s="53"/>
      <c r="J34" s="53"/>
      <c r="K34" s="54"/>
      <c r="L34" s="54"/>
      <c r="M34" s="55"/>
      <c r="N34" s="56"/>
      <c r="O34" s="55"/>
      <c r="P34" s="57"/>
      <c r="Q34" s="5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60" t="s">
        <v>28</v>
      </c>
      <c r="C35" s="60" t="s">
        <v>36</v>
      </c>
      <c r="D35" s="61" t="s">
        <v>44</v>
      </c>
      <c r="E35" s="61" t="s">
        <v>45</v>
      </c>
      <c r="F35" s="61" t="s">
        <v>83</v>
      </c>
      <c r="G35" s="61" t="s">
        <v>37</v>
      </c>
      <c r="H35" s="61" t="s">
        <v>29</v>
      </c>
      <c r="I35" s="61" t="s">
        <v>46</v>
      </c>
      <c r="J35" s="61" t="s">
        <v>63</v>
      </c>
      <c r="K35" s="61" t="s">
        <v>62</v>
      </c>
      <c r="L35" s="61" t="s">
        <v>64</v>
      </c>
      <c r="M35" s="61" t="s">
        <v>34</v>
      </c>
      <c r="N35" s="61" t="s">
        <v>65</v>
      </c>
      <c r="O35" s="61" t="s">
        <v>70</v>
      </c>
      <c r="P35" s="61" t="s">
        <v>66</v>
      </c>
      <c r="Q35" s="61" t="s">
        <v>76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62">
        <v>24</v>
      </c>
      <c r="C36" s="171" t="s">
        <v>8</v>
      </c>
      <c r="D36" s="62">
        <v>3</v>
      </c>
      <c r="E36" s="62" t="s">
        <v>82</v>
      </c>
      <c r="F36" s="62" t="s">
        <v>90</v>
      </c>
      <c r="G36" s="63" t="s">
        <v>27</v>
      </c>
      <c r="H36" s="63">
        <v>6</v>
      </c>
      <c r="I36" s="64" t="s">
        <v>9</v>
      </c>
      <c r="J36" s="97" t="s">
        <v>67</v>
      </c>
      <c r="K36" s="152">
        <v>2997.37</v>
      </c>
      <c r="L36" s="152">
        <v>756.66</v>
      </c>
      <c r="M36" s="153">
        <v>1704.7</v>
      </c>
      <c r="N36" s="154">
        <v>5458.73</v>
      </c>
      <c r="O36" s="153">
        <v>1450.33</v>
      </c>
      <c r="P36" s="155">
        <f>N36-O36</f>
        <v>4008.3999999999996</v>
      </c>
      <c r="Q36" s="65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67">
        <v>25</v>
      </c>
      <c r="C37" s="172" t="s">
        <v>12</v>
      </c>
      <c r="D37" s="67">
        <v>3</v>
      </c>
      <c r="E37" s="67" t="s">
        <v>82</v>
      </c>
      <c r="F37" s="67" t="s">
        <v>90</v>
      </c>
      <c r="G37" s="66" t="s">
        <v>27</v>
      </c>
      <c r="H37" s="66">
        <v>6</v>
      </c>
      <c r="I37" s="68" t="s">
        <v>61</v>
      </c>
      <c r="J37" s="68" t="str">
        <f>J36</f>
        <v>CONCURSADO</v>
      </c>
      <c r="K37" s="156">
        <v>3842.08</v>
      </c>
      <c r="L37" s="156">
        <v>711.26</v>
      </c>
      <c r="M37" s="157">
        <v>387.43</v>
      </c>
      <c r="N37" s="158">
        <f>SUM(K37:M37)</f>
        <v>4940.7700000000004</v>
      </c>
      <c r="O37" s="157">
        <v>602.86</v>
      </c>
      <c r="P37" s="159">
        <f>N37-O37</f>
        <v>4337.9100000000008</v>
      </c>
      <c r="Q37" s="69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62">
        <v>26</v>
      </c>
      <c r="C38" s="171" t="s">
        <v>18</v>
      </c>
      <c r="D38" s="62">
        <v>3</v>
      </c>
      <c r="E38" s="62" t="s">
        <v>81</v>
      </c>
      <c r="F38" s="62" t="s">
        <v>90</v>
      </c>
      <c r="G38" s="63" t="s">
        <v>48</v>
      </c>
      <c r="H38" s="63">
        <v>6</v>
      </c>
      <c r="I38" s="64" t="s">
        <v>9</v>
      </c>
      <c r="J38" s="97" t="s">
        <v>67</v>
      </c>
      <c r="K38" s="152">
        <v>3842.08</v>
      </c>
      <c r="L38" s="152"/>
      <c r="M38" s="153"/>
      <c r="N38" s="154">
        <v>3842.08</v>
      </c>
      <c r="O38" s="153">
        <v>490.81</v>
      </c>
      <c r="P38" s="155">
        <f>N38-O38</f>
        <v>3351.27</v>
      </c>
      <c r="Q38" s="65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2"/>
      <c r="C39" s="27"/>
      <c r="D39" s="22"/>
      <c r="E39" s="22"/>
      <c r="F39" s="34"/>
      <c r="G39" s="22"/>
      <c r="H39" s="23"/>
      <c r="I39" s="24"/>
      <c r="J39" s="24"/>
      <c r="K39" s="25" t="s">
        <v>128</v>
      </c>
      <c r="L39" s="26"/>
      <c r="M39" s="26"/>
      <c r="N39" s="26"/>
      <c r="O39" s="2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82" t="s">
        <v>71</v>
      </c>
      <c r="C40" s="182"/>
      <c r="D40" s="183" t="s">
        <v>91</v>
      </c>
      <c r="E40" s="183"/>
      <c r="F40" s="34"/>
      <c r="G40" s="22"/>
      <c r="H40" s="23"/>
      <c r="I40" s="24"/>
      <c r="J40" s="24"/>
      <c r="K40" s="28"/>
      <c r="L40" s="29"/>
      <c r="M40" s="29"/>
      <c r="N40" s="29"/>
      <c r="O40" s="2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60" t="s">
        <v>28</v>
      </c>
      <c r="C41" s="61" t="s">
        <v>36</v>
      </c>
      <c r="D41" s="61" t="s">
        <v>44</v>
      </c>
      <c r="E41" s="61" t="s">
        <v>45</v>
      </c>
      <c r="F41" s="61" t="s">
        <v>83</v>
      </c>
      <c r="G41" s="61" t="s">
        <v>37</v>
      </c>
      <c r="H41" s="61" t="s">
        <v>29</v>
      </c>
      <c r="I41" s="61" t="s">
        <v>46</v>
      </c>
      <c r="J41" s="61" t="s">
        <v>63</v>
      </c>
      <c r="K41" s="61" t="s">
        <v>62</v>
      </c>
      <c r="L41" s="61" t="s">
        <v>64</v>
      </c>
      <c r="M41" s="61" t="s">
        <v>34</v>
      </c>
      <c r="N41" s="61" t="s">
        <v>65</v>
      </c>
      <c r="O41" s="61" t="s">
        <v>70</v>
      </c>
      <c r="P41" s="61" t="s">
        <v>66</v>
      </c>
      <c r="Q41" s="61" t="s">
        <v>76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ht="13.5" thickBot="1" x14ac:dyDescent="0.35">
      <c r="A42" s="32"/>
      <c r="B42" s="66">
        <v>27</v>
      </c>
      <c r="C42" s="170" t="s">
        <v>30</v>
      </c>
      <c r="D42" s="67" t="str">
        <f>F32</f>
        <v>.........</v>
      </c>
      <c r="E42" s="67" t="str">
        <f>E53</f>
        <v>.........</v>
      </c>
      <c r="F42" s="67">
        <v>2</v>
      </c>
      <c r="G42" s="66" t="s">
        <v>27</v>
      </c>
      <c r="H42" s="66"/>
      <c r="I42" s="68" t="s">
        <v>72</v>
      </c>
      <c r="J42" s="68" t="s">
        <v>68</v>
      </c>
      <c r="K42" s="133">
        <v>4226.54</v>
      </c>
      <c r="L42" s="133"/>
      <c r="M42" s="104"/>
      <c r="N42" s="130">
        <f>SUM(K42:M42)</f>
        <v>4226.54</v>
      </c>
      <c r="O42" s="138">
        <v>625.70000000000005</v>
      </c>
      <c r="P42" s="142">
        <f>N42-O42</f>
        <v>3600.84</v>
      </c>
      <c r="Q42" s="106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</row>
    <row r="43" spans="1:47" s="7" customFormat="1" ht="13.5" thickBot="1" x14ac:dyDescent="0.35">
      <c r="A43" s="32"/>
      <c r="B43" s="63">
        <v>28</v>
      </c>
      <c r="C43" s="171" t="s">
        <v>69</v>
      </c>
      <c r="D43" s="62" t="str">
        <f t="shared" ref="D43:D51" si="1">D42</f>
        <v>.........</v>
      </c>
      <c r="E43" s="62" t="str">
        <f>E53</f>
        <v>.........</v>
      </c>
      <c r="F43" s="62">
        <v>1</v>
      </c>
      <c r="G43" s="63" t="s">
        <v>27</v>
      </c>
      <c r="H43" s="63"/>
      <c r="I43" s="64" t="s">
        <v>92</v>
      </c>
      <c r="J43" s="64" t="s">
        <v>68</v>
      </c>
      <c r="K43" s="134">
        <v>7044.23</v>
      </c>
      <c r="L43" s="134"/>
      <c r="M43" s="98"/>
      <c r="N43" s="131">
        <f t="shared" ref="N43:N58" si="2">SUM(K43:M43)</f>
        <v>7044.23</v>
      </c>
      <c r="O43" s="139">
        <v>1640.98</v>
      </c>
      <c r="P43" s="143">
        <f>N43-O43</f>
        <v>5403.25</v>
      </c>
      <c r="Q43" s="108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47" s="7" customFormat="1" ht="13.5" thickBot="1" x14ac:dyDescent="0.35">
      <c r="A44" s="32"/>
      <c r="B44" s="66">
        <v>29</v>
      </c>
      <c r="C44" s="172" t="s">
        <v>78</v>
      </c>
      <c r="D44" s="67" t="str">
        <f t="shared" si="1"/>
        <v>.........</v>
      </c>
      <c r="E44" s="67" t="str">
        <f>E53</f>
        <v>.........</v>
      </c>
      <c r="F44" s="67">
        <v>2</v>
      </c>
      <c r="G44" s="66" t="s">
        <v>27</v>
      </c>
      <c r="H44" s="66"/>
      <c r="I44" s="68" t="s">
        <v>73</v>
      </c>
      <c r="J44" s="68" t="s">
        <v>68</v>
      </c>
      <c r="K44" s="133">
        <v>4226.54</v>
      </c>
      <c r="L44" s="133"/>
      <c r="M44" s="104"/>
      <c r="N44" s="130">
        <v>4226.54</v>
      </c>
      <c r="O44" s="138">
        <v>602</v>
      </c>
      <c r="P44" s="142">
        <v>3624.54</v>
      </c>
      <c r="Q44" s="106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</row>
    <row r="45" spans="1:47" ht="13.5" thickBot="1" x14ac:dyDescent="0.35">
      <c r="B45" s="63">
        <v>30</v>
      </c>
      <c r="C45" s="173" t="s">
        <v>56</v>
      </c>
      <c r="D45" s="62" t="str">
        <f t="shared" si="1"/>
        <v>.........</v>
      </c>
      <c r="E45" s="62" t="str">
        <f>E53</f>
        <v>.........</v>
      </c>
      <c r="F45" s="62">
        <v>2</v>
      </c>
      <c r="G45" s="63" t="s">
        <v>27</v>
      </c>
      <c r="H45" s="63"/>
      <c r="I45" s="64" t="s">
        <v>93</v>
      </c>
      <c r="J45" s="64" t="s">
        <v>68</v>
      </c>
      <c r="K45" s="134">
        <v>4226.54</v>
      </c>
      <c r="L45" s="134"/>
      <c r="M45" s="98"/>
      <c r="N45" s="131">
        <f t="shared" si="2"/>
        <v>4226.54</v>
      </c>
      <c r="O45" s="139">
        <v>1652.14</v>
      </c>
      <c r="P45" s="143">
        <v>2574.4</v>
      </c>
      <c r="Q45" s="98"/>
      <c r="R45" s="2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ht="13.5" thickBot="1" x14ac:dyDescent="0.35">
      <c r="B46" s="66">
        <v>31</v>
      </c>
      <c r="C46" s="174" t="s">
        <v>0</v>
      </c>
      <c r="D46" s="67" t="str">
        <f t="shared" si="1"/>
        <v>.........</v>
      </c>
      <c r="E46" s="67" t="str">
        <f>E53</f>
        <v>.........</v>
      </c>
      <c r="F46" s="67">
        <v>2</v>
      </c>
      <c r="G46" s="66" t="s">
        <v>27</v>
      </c>
      <c r="H46" s="66"/>
      <c r="I46" s="68" t="s">
        <v>94</v>
      </c>
      <c r="J46" s="109" t="s">
        <v>68</v>
      </c>
      <c r="K46" s="133">
        <v>4226.54</v>
      </c>
      <c r="L46" s="133"/>
      <c r="M46" s="104"/>
      <c r="N46" s="130">
        <v>4226.54</v>
      </c>
      <c r="O46" s="138">
        <v>4226.54</v>
      </c>
      <c r="P46" s="142">
        <v>0</v>
      </c>
      <c r="Q46" s="104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ht="13.5" thickBot="1" x14ac:dyDescent="0.35">
      <c r="B47" s="63">
        <v>32</v>
      </c>
      <c r="C47" s="175" t="s">
        <v>60</v>
      </c>
      <c r="D47" s="62" t="str">
        <f t="shared" si="1"/>
        <v>.........</v>
      </c>
      <c r="E47" s="62" t="str">
        <f>E53</f>
        <v>.........</v>
      </c>
      <c r="F47" s="62">
        <v>2</v>
      </c>
      <c r="G47" s="63" t="s">
        <v>27</v>
      </c>
      <c r="H47" s="63"/>
      <c r="I47" s="64" t="s">
        <v>95</v>
      </c>
      <c r="J47" s="64" t="s">
        <v>68</v>
      </c>
      <c r="K47" s="134">
        <v>4226.54</v>
      </c>
      <c r="L47" s="134"/>
      <c r="M47" s="98"/>
      <c r="N47" s="131">
        <f t="shared" si="2"/>
        <v>4226.54</v>
      </c>
      <c r="O47" s="139">
        <v>609.9</v>
      </c>
      <c r="P47" s="143">
        <f>N47-O47</f>
        <v>3616.64</v>
      </c>
      <c r="Q47" s="98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ht="13.5" thickBot="1" x14ac:dyDescent="0.35">
      <c r="B48" s="66">
        <v>33</v>
      </c>
      <c r="C48" s="174" t="s">
        <v>32</v>
      </c>
      <c r="D48" s="67" t="str">
        <f t="shared" si="1"/>
        <v>.........</v>
      </c>
      <c r="E48" s="67" t="str">
        <f>E53</f>
        <v>.........</v>
      </c>
      <c r="F48" s="67">
        <v>2</v>
      </c>
      <c r="G48" s="66" t="s">
        <v>27</v>
      </c>
      <c r="H48" s="66"/>
      <c r="I48" s="68" t="s">
        <v>96</v>
      </c>
      <c r="J48" s="68" t="s">
        <v>68</v>
      </c>
      <c r="K48" s="133">
        <v>4226.54</v>
      </c>
      <c r="L48" s="133"/>
      <c r="M48" s="104"/>
      <c r="N48" s="130">
        <f t="shared" si="2"/>
        <v>4226.54</v>
      </c>
      <c r="O48" s="138">
        <v>1932.63</v>
      </c>
      <c r="P48" s="142">
        <f t="shared" ref="P48:P58" si="3">N48-O48</f>
        <v>2293.91</v>
      </c>
      <c r="Q48" s="104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3.5" thickBot="1" x14ac:dyDescent="0.35">
      <c r="B49" s="63">
        <v>34</v>
      </c>
      <c r="C49" s="175" t="s">
        <v>58</v>
      </c>
      <c r="D49" s="62" t="str">
        <f t="shared" si="1"/>
        <v>.........</v>
      </c>
      <c r="E49" s="62" t="str">
        <f>E53</f>
        <v>.........</v>
      </c>
      <c r="F49" s="62">
        <v>2</v>
      </c>
      <c r="G49" s="63" t="s">
        <v>27</v>
      </c>
      <c r="H49" s="63"/>
      <c r="I49" s="64" t="s">
        <v>97</v>
      </c>
      <c r="J49" s="64" t="s">
        <v>68</v>
      </c>
      <c r="K49" s="134">
        <v>4226.54</v>
      </c>
      <c r="L49" s="134"/>
      <c r="M49" s="98"/>
      <c r="N49" s="131">
        <f t="shared" si="2"/>
        <v>4226.54</v>
      </c>
      <c r="O49" s="139">
        <v>590.12</v>
      </c>
      <c r="P49" s="143">
        <v>3636.42</v>
      </c>
      <c r="Q49" s="98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3.5" thickBot="1" x14ac:dyDescent="0.35">
      <c r="B50" s="66">
        <v>35</v>
      </c>
      <c r="C50" s="174" t="s">
        <v>49</v>
      </c>
      <c r="D50" s="67" t="str">
        <f t="shared" si="1"/>
        <v>.........</v>
      </c>
      <c r="E50" s="67" t="str">
        <f>E53</f>
        <v>.........</v>
      </c>
      <c r="F50" s="67">
        <v>2</v>
      </c>
      <c r="G50" s="66" t="s">
        <v>27</v>
      </c>
      <c r="H50" s="66"/>
      <c r="I50" s="68" t="s">
        <v>98</v>
      </c>
      <c r="J50" s="68" t="str">
        <f>J49</f>
        <v>COMISSIONADO</v>
      </c>
      <c r="K50" s="133">
        <v>4226.54</v>
      </c>
      <c r="L50" s="133"/>
      <c r="M50" s="104"/>
      <c r="N50" s="130">
        <f t="shared" si="2"/>
        <v>4226.54</v>
      </c>
      <c r="O50" s="138">
        <v>602</v>
      </c>
      <c r="P50" s="142">
        <v>3624.54</v>
      </c>
      <c r="Q50" s="104" t="s">
        <v>75</v>
      </c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3.5" thickBot="1" x14ac:dyDescent="0.35">
      <c r="B51" s="63">
        <v>36</v>
      </c>
      <c r="C51" s="175" t="s">
        <v>102</v>
      </c>
      <c r="D51" s="62" t="str">
        <f t="shared" si="1"/>
        <v>.........</v>
      </c>
      <c r="E51" s="62" t="str">
        <f>E53</f>
        <v>.........</v>
      </c>
      <c r="F51" s="62">
        <v>2</v>
      </c>
      <c r="G51" s="63" t="s">
        <v>27</v>
      </c>
      <c r="H51" s="63"/>
      <c r="I51" s="64" t="s">
        <v>99</v>
      </c>
      <c r="J51" s="64" t="str">
        <f>J50</f>
        <v>COMISSIONADO</v>
      </c>
      <c r="K51" s="134">
        <v>4226.54</v>
      </c>
      <c r="L51" s="134"/>
      <c r="M51" s="98"/>
      <c r="N51" s="131">
        <f t="shared" si="2"/>
        <v>4226.54</v>
      </c>
      <c r="O51" s="139">
        <v>2597.71</v>
      </c>
      <c r="P51" s="143">
        <f t="shared" si="3"/>
        <v>1628.83</v>
      </c>
      <c r="Q51" s="98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3.5" thickBot="1" x14ac:dyDescent="0.35">
      <c r="B52" s="99">
        <v>37</v>
      </c>
      <c r="C52" s="176" t="s">
        <v>85</v>
      </c>
      <c r="D52" s="100" t="str">
        <f>D50</f>
        <v>.........</v>
      </c>
      <c r="E52" s="100" t="str">
        <f>E53</f>
        <v>.........</v>
      </c>
      <c r="F52" s="101">
        <v>1</v>
      </c>
      <c r="G52" s="99" t="s">
        <v>27</v>
      </c>
      <c r="H52" s="99"/>
      <c r="I52" s="99" t="s">
        <v>100</v>
      </c>
      <c r="J52" s="99" t="str">
        <f>J51</f>
        <v>COMISSIONADO</v>
      </c>
      <c r="K52" s="135">
        <v>3874.33</v>
      </c>
      <c r="L52" s="135"/>
      <c r="M52" s="102"/>
      <c r="N52" s="130">
        <f t="shared" si="2"/>
        <v>3874.33</v>
      </c>
      <c r="O52" s="138">
        <v>131.55000000000001</v>
      </c>
      <c r="P52" s="142">
        <f t="shared" si="3"/>
        <v>3742.7799999999997</v>
      </c>
      <c r="Q52" s="104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thickBot="1" x14ac:dyDescent="0.35">
      <c r="B53" s="63">
        <v>38</v>
      </c>
      <c r="C53" s="171" t="s">
        <v>86</v>
      </c>
      <c r="D53" s="62" t="str">
        <f>D52</f>
        <v>.........</v>
      </c>
      <c r="E53" s="62" t="str">
        <f>D53</f>
        <v>.........</v>
      </c>
      <c r="F53" s="62">
        <v>1</v>
      </c>
      <c r="G53" s="63" t="s">
        <v>27</v>
      </c>
      <c r="H53" s="63"/>
      <c r="I53" s="64" t="s">
        <v>101</v>
      </c>
      <c r="J53" s="64" t="str">
        <f>J52</f>
        <v>COMISSIONADO</v>
      </c>
      <c r="K53" s="134">
        <v>7044.23</v>
      </c>
      <c r="L53" s="134"/>
      <c r="M53" s="98"/>
      <c r="N53" s="131">
        <v>7044.23</v>
      </c>
      <c r="O53" s="139">
        <v>1640.98</v>
      </c>
      <c r="P53" s="143">
        <f t="shared" si="3"/>
        <v>5403.25</v>
      </c>
      <c r="Q53" s="98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3.5" thickBot="1" x14ac:dyDescent="0.35">
      <c r="B54" s="105">
        <v>39</v>
      </c>
      <c r="C54" s="177" t="s">
        <v>115</v>
      </c>
      <c r="D54" s="105" t="s">
        <v>116</v>
      </c>
      <c r="E54" s="105" t="s">
        <v>84</v>
      </c>
      <c r="F54" s="111">
        <v>4</v>
      </c>
      <c r="G54" s="105" t="s">
        <v>27</v>
      </c>
      <c r="H54" s="105"/>
      <c r="I54" s="105" t="s">
        <v>117</v>
      </c>
      <c r="J54" s="105" t="s">
        <v>68</v>
      </c>
      <c r="K54" s="136">
        <v>1995.3</v>
      </c>
      <c r="L54" s="136"/>
      <c r="M54" s="112"/>
      <c r="N54" s="132">
        <f t="shared" si="2"/>
        <v>1995.3</v>
      </c>
      <c r="O54" s="140">
        <v>159.77000000000001</v>
      </c>
      <c r="P54" s="142">
        <v>1835.53</v>
      </c>
      <c r="Q54" s="11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4.5" thickBot="1" x14ac:dyDescent="0.35">
      <c r="B55" s="123">
        <v>40</v>
      </c>
      <c r="C55" s="128" t="s">
        <v>123</v>
      </c>
      <c r="D55" s="116" t="s">
        <v>118</v>
      </c>
      <c r="E55" s="116" t="s">
        <v>116</v>
      </c>
      <c r="F55" s="116">
        <v>3</v>
      </c>
      <c r="G55" s="116" t="s">
        <v>27</v>
      </c>
      <c r="H55" s="116"/>
      <c r="I55" s="125" t="s">
        <v>120</v>
      </c>
      <c r="J55" s="117" t="str">
        <f t="shared" ref="J55:J58" si="4">J54</f>
        <v>COMISSIONADO</v>
      </c>
      <c r="K55" s="117">
        <v>2535.92</v>
      </c>
      <c r="L55" s="117"/>
      <c r="M55" s="117"/>
      <c r="N55" s="129">
        <v>2535.92</v>
      </c>
      <c r="O55" s="141">
        <v>208.43</v>
      </c>
      <c r="P55" s="143">
        <v>2327.4899999999998</v>
      </c>
      <c r="Q55" s="120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4.5" thickBot="1" x14ac:dyDescent="0.35">
      <c r="B56" s="121">
        <v>41</v>
      </c>
      <c r="C56" s="169" t="s">
        <v>121</v>
      </c>
      <c r="D56" s="121" t="s">
        <v>118</v>
      </c>
      <c r="E56" s="121" t="s">
        <v>118</v>
      </c>
      <c r="F56" s="122">
        <v>1</v>
      </c>
      <c r="G56" s="121" t="s">
        <v>27</v>
      </c>
      <c r="H56" s="121"/>
      <c r="I56" s="124" t="s">
        <v>122</v>
      </c>
      <c r="J56" s="121" t="str">
        <f t="shared" si="4"/>
        <v>COMISSIONADO</v>
      </c>
      <c r="K56" s="137">
        <v>7044.23</v>
      </c>
      <c r="L56" s="115"/>
      <c r="M56" s="115"/>
      <c r="N56" s="132">
        <f t="shared" si="2"/>
        <v>7044.23</v>
      </c>
      <c r="O56" s="140">
        <v>1640.98</v>
      </c>
      <c r="P56" s="142">
        <f t="shared" si="3"/>
        <v>5403.25</v>
      </c>
      <c r="Q56" s="115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4.5" thickBot="1" x14ac:dyDescent="0.35">
      <c r="B57" s="123">
        <v>42</v>
      </c>
      <c r="C57" s="128" t="s">
        <v>124</v>
      </c>
      <c r="D57" s="123" t="s">
        <v>118</v>
      </c>
      <c r="E57" s="123" t="s">
        <v>116</v>
      </c>
      <c r="F57" s="116">
        <v>3</v>
      </c>
      <c r="G57" s="123" t="s">
        <v>27</v>
      </c>
      <c r="H57" s="123"/>
      <c r="I57" s="123" t="s">
        <v>125</v>
      </c>
      <c r="J57" s="123" t="str">
        <f t="shared" si="4"/>
        <v>COMISSIONADO</v>
      </c>
      <c r="K57" s="117">
        <v>2535.92</v>
      </c>
      <c r="L57" s="120"/>
      <c r="M57" s="120"/>
      <c r="N57" s="129">
        <f t="shared" si="2"/>
        <v>2535.92</v>
      </c>
      <c r="O57" s="141">
        <v>208.43</v>
      </c>
      <c r="P57" s="143">
        <f t="shared" si="3"/>
        <v>2327.4900000000002</v>
      </c>
      <c r="Q57" s="120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4.5" thickBot="1" x14ac:dyDescent="0.35">
      <c r="B58" s="121">
        <v>43</v>
      </c>
      <c r="C58" s="169" t="s">
        <v>126</v>
      </c>
      <c r="D58" s="121" t="s">
        <v>119</v>
      </c>
      <c r="E58" s="121" t="s">
        <v>118</v>
      </c>
      <c r="F58" s="122">
        <v>4</v>
      </c>
      <c r="G58" s="121" t="s">
        <v>27</v>
      </c>
      <c r="H58" s="121"/>
      <c r="I58" s="121" t="s">
        <v>127</v>
      </c>
      <c r="J58" s="121" t="str">
        <f t="shared" si="4"/>
        <v>COMISSIONADO</v>
      </c>
      <c r="K58" s="137">
        <v>1995.3</v>
      </c>
      <c r="L58" s="115"/>
      <c r="M58" s="115"/>
      <c r="N58" s="132">
        <f t="shared" si="2"/>
        <v>1995.3</v>
      </c>
      <c r="O58" s="140">
        <v>159.77000000000001</v>
      </c>
      <c r="P58" s="142">
        <f t="shared" si="3"/>
        <v>1835.53</v>
      </c>
      <c r="Q58" s="115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4.5" thickBot="1" x14ac:dyDescent="0.35">
      <c r="B59" s="127">
        <v>44</v>
      </c>
      <c r="C59" s="128" t="s">
        <v>129</v>
      </c>
      <c r="D59" s="123" t="s">
        <v>116</v>
      </c>
      <c r="E59" s="123" t="s">
        <v>118</v>
      </c>
      <c r="F59" s="116">
        <v>2</v>
      </c>
      <c r="G59" s="123" t="s">
        <v>27</v>
      </c>
      <c r="H59" s="123"/>
      <c r="I59" s="123" t="s">
        <v>130</v>
      </c>
      <c r="J59" s="123" t="s">
        <v>68</v>
      </c>
      <c r="K59" s="117">
        <v>4226.54</v>
      </c>
      <c r="L59" s="120"/>
      <c r="M59" s="120"/>
      <c r="N59" s="129">
        <v>4226.54</v>
      </c>
      <c r="O59" s="141">
        <v>561.67999999999995</v>
      </c>
      <c r="P59" s="143">
        <v>3664.86</v>
      </c>
      <c r="Q59" s="12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4.5" thickBot="1" x14ac:dyDescent="0.35">
      <c r="B60" s="121">
        <v>45</v>
      </c>
      <c r="C60" s="169" t="s">
        <v>132</v>
      </c>
      <c r="D60" s="121" t="s">
        <v>133</v>
      </c>
      <c r="E60" s="121" t="s">
        <v>134</v>
      </c>
      <c r="F60" s="122">
        <v>2</v>
      </c>
      <c r="G60" s="121" t="s">
        <v>27</v>
      </c>
      <c r="H60" s="121"/>
      <c r="I60" s="121"/>
      <c r="J60" s="121" t="s">
        <v>68</v>
      </c>
      <c r="K60" s="115"/>
      <c r="L60" s="115"/>
      <c r="M60" s="115"/>
      <c r="N60" s="113"/>
      <c r="O60" s="114"/>
      <c r="P60" s="103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4.5" thickBot="1" x14ac:dyDescent="0.35">
      <c r="B61" s="123">
        <v>46</v>
      </c>
      <c r="C61" s="128"/>
      <c r="D61" s="123"/>
      <c r="E61" s="123"/>
      <c r="F61" s="116"/>
      <c r="G61" s="123"/>
      <c r="H61" s="123"/>
      <c r="I61" s="123"/>
      <c r="J61" s="123"/>
      <c r="K61" s="120"/>
      <c r="L61" s="120"/>
      <c r="M61" s="120"/>
      <c r="N61" s="118"/>
      <c r="O61" s="119"/>
      <c r="P61" s="10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0"/>
      <c r="G144" s="17"/>
      <c r="H144" s="17"/>
      <c r="I144" s="17"/>
      <c r="J144" s="17"/>
      <c r="K144" s="17">
        <f t="shared" ref="K144" si="5">K143</f>
        <v>0</v>
      </c>
      <c r="L144" s="17"/>
      <c r="M144" s="17"/>
      <c r="N144" s="17"/>
      <c r="O144" s="17">
        <f t="shared" ref="O144" si="6">SUM(L144:N144)</f>
        <v>0</v>
      </c>
      <c r="P144" s="17">
        <v>670.16</v>
      </c>
      <c r="Q144" s="17">
        <f t="shared" ref="Q144" si="7">O144-P144</f>
        <v>-670.16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2:31" x14ac:dyDescent="0.3">
      <c r="B174" s="17"/>
      <c r="C174" s="17"/>
      <c r="D174" s="17"/>
      <c r="E174" s="17"/>
      <c r="F174" s="3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</sheetData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5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56</v>
      </c>
      <c r="E23" s="6">
        <v>14</v>
      </c>
      <c r="F23" s="6" t="s">
        <v>27</v>
      </c>
      <c r="G23" s="6">
        <v>6</v>
      </c>
      <c r="H23" s="8" t="s">
        <v>51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55</v>
      </c>
      <c r="I24" s="5">
        <v>2468.17</v>
      </c>
    </row>
    <row r="25" spans="3:9" ht="37.5" x14ac:dyDescent="0.3">
      <c r="C25" s="6">
        <v>4</v>
      </c>
      <c r="D25" s="10" t="s">
        <v>57</v>
      </c>
      <c r="E25" s="6">
        <v>14</v>
      </c>
      <c r="F25" s="6" t="s">
        <v>27</v>
      </c>
      <c r="G25" s="6">
        <v>6</v>
      </c>
      <c r="H25" s="8" t="s">
        <v>52</v>
      </c>
      <c r="I25" s="9">
        <v>2773.23</v>
      </c>
    </row>
    <row r="26" spans="3:9" ht="37.5" x14ac:dyDescent="0.3">
      <c r="C26" s="2">
        <v>5</v>
      </c>
      <c r="D26" s="3" t="s">
        <v>60</v>
      </c>
      <c r="E26" s="2">
        <v>14</v>
      </c>
      <c r="F26" s="2" t="s">
        <v>27</v>
      </c>
      <c r="G26" s="2">
        <v>6</v>
      </c>
      <c r="H26" s="4" t="s">
        <v>55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58</v>
      </c>
      <c r="E28" s="11">
        <v>14</v>
      </c>
      <c r="F28" s="11" t="s">
        <v>27</v>
      </c>
      <c r="G28" s="11">
        <v>6</v>
      </c>
      <c r="H28" s="4" t="s">
        <v>41</v>
      </c>
      <c r="I28" s="5">
        <v>2773.23</v>
      </c>
    </row>
    <row r="29" spans="3:9" ht="50" x14ac:dyDescent="0.3">
      <c r="C29" s="12">
        <v>7</v>
      </c>
      <c r="D29" s="10" t="s">
        <v>59</v>
      </c>
      <c r="E29" s="12">
        <v>12</v>
      </c>
      <c r="F29" s="12" t="s">
        <v>27</v>
      </c>
      <c r="G29" s="12">
        <v>6</v>
      </c>
      <c r="H29" s="8" t="s">
        <v>53</v>
      </c>
      <c r="I29" s="9">
        <v>2773.23</v>
      </c>
    </row>
    <row r="30" spans="3:9" ht="62.5" x14ac:dyDescent="0.3">
      <c r="C30" s="2"/>
      <c r="D30" s="3" t="s">
        <v>49</v>
      </c>
      <c r="E30" s="2">
        <v>30</v>
      </c>
      <c r="F30" s="11" t="s">
        <v>27</v>
      </c>
      <c r="G30" s="2">
        <v>6</v>
      </c>
      <c r="H30" s="4" t="s">
        <v>54</v>
      </c>
      <c r="I30" s="5">
        <v>7044.99</v>
      </c>
    </row>
    <row r="31" spans="3:9" ht="62.5" x14ac:dyDescent="0.3">
      <c r="C31" s="6"/>
      <c r="D31" s="10" t="s">
        <v>50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crear</cp:lastModifiedBy>
  <cp:lastPrinted>2023-06-26T17:00:26Z</cp:lastPrinted>
  <dcterms:created xsi:type="dcterms:W3CDTF">2018-11-12T17:51:05Z</dcterms:created>
  <dcterms:modified xsi:type="dcterms:W3CDTF">2023-07-20T14:51:18Z</dcterms:modified>
</cp:coreProperties>
</file>